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2"/>
  </bookViews>
  <sheets>
    <sheet name="прил.3" sheetId="1" r:id="rId1"/>
    <sheet name="прил.4" sheetId="2" r:id="rId2"/>
    <sheet name="прил.5" sheetId="3" r:id="rId3"/>
    <sheet name="прил.6" sheetId="4" r:id="rId4"/>
  </sheets>
  <definedNames/>
  <calcPr fullCalcOnLoad="1"/>
</workbook>
</file>

<file path=xl/sharedStrings.xml><?xml version="1.0" encoding="utf-8"?>
<sst xmlns="http://schemas.openxmlformats.org/spreadsheetml/2006/main" count="4198" uniqueCount="548">
  <si>
    <t>Подпрограмма "Организационные мероприятия по предупреждению безнадзорности и правонарушений несовершеннолетних"</t>
  </si>
  <si>
    <t>Капитальный ремонт и ремонт улично-дорожной сети муниципальных образований Тверской области за счёт средств областного бюджета</t>
  </si>
  <si>
    <t xml:space="preserve">Реализация на территории Спировского муниципального округа Тверской области проекта "Тренер" для подростков, состоящих на различных видах учёта, подростков, находящихся в группе риска </t>
  </si>
  <si>
    <t>Органы юстиции</t>
  </si>
  <si>
    <t>Организация временного трудоустройства несовершеннолетних граждан в возрасте от 14 до 18 лет в свободное от учебы время в учреждениях образования</t>
  </si>
  <si>
    <t>Предоставление субсидий  бюджетным, автономным учреждениям и иным некоммерческим организациям</t>
  </si>
  <si>
    <t>Расходы, не включенные в муниципальные программы</t>
  </si>
  <si>
    <t>Организация временного трудоустройства несовершеннолетних граждан в возрасте от 14 до 18 лет в свободное от учебы время в учреждениях культуры</t>
  </si>
  <si>
    <t xml:space="preserve">Обеспечение деятельности централизованной бухгалтерии  </t>
  </si>
  <si>
    <t>100</t>
  </si>
  <si>
    <t>0730000000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</si>
  <si>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</si>
  <si>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</si>
  <si>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</si>
  <si>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</si>
  <si>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</si>
  <si>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</si>
  <si>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</si>
  <si>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/>
  </si>
  <si>
    <t>Обеспечивающая подпрограмма</t>
  </si>
  <si>
    <t>Проведение мероприятий гражданско-патриотической направленности</t>
  </si>
  <si>
    <t>Поддержка молодежных спортивных мероприятий, направленных на формирование здорового образа жизни</t>
  </si>
  <si>
    <t xml:space="preserve">Укрепление материально-технической базы </t>
  </si>
  <si>
    <t>Содержание муниципальный казны</t>
  </si>
  <si>
    <t>Оценка муниципального имущества</t>
  </si>
  <si>
    <t>Оплата найма жилья отдельной категории специалистов здравоохранения врачебной специальности</t>
  </si>
  <si>
    <t>Социальная поддержка студентов, обучающихся в медицинских ВУЗах по целевым контрактам</t>
  </si>
  <si>
    <t>Обеспечение деятельности инфраструктуры Делового информационного центра</t>
  </si>
  <si>
    <t>Сумма, тыс.руб.</t>
  </si>
  <si>
    <t>2014 год</t>
  </si>
  <si>
    <t>2014г.</t>
  </si>
  <si>
    <t xml:space="preserve">Подпрограмма "Управление и распоряжение муниципальным имуществом и земельными ресурсами " </t>
  </si>
  <si>
    <t xml:space="preserve">Обеспечивающая подпрограмма </t>
  </si>
  <si>
    <t>Всего по муниципальным программам</t>
  </si>
  <si>
    <t>Организация деятельности временных рабочих мест для подростков и молодежи</t>
  </si>
  <si>
    <t>Физическая культура и спорт</t>
  </si>
  <si>
    <t>Массовый спорт</t>
  </si>
  <si>
    <t>0300000000</t>
  </si>
  <si>
    <t>0310000000</t>
  </si>
  <si>
    <t>031032001Г</t>
  </si>
  <si>
    <t>031012001Г</t>
  </si>
  <si>
    <t>0390000000</t>
  </si>
  <si>
    <t>039012001С</t>
  </si>
  <si>
    <t>1190000000</t>
  </si>
  <si>
    <t>119012001С</t>
  </si>
  <si>
    <t>1100000000</t>
  </si>
  <si>
    <t>1110000000</t>
  </si>
  <si>
    <t>111012003Б</t>
  </si>
  <si>
    <t>111022001Б</t>
  </si>
  <si>
    <t>111022002Б</t>
  </si>
  <si>
    <t>0200000000</t>
  </si>
  <si>
    <t>0290000000</t>
  </si>
  <si>
    <t>029012001С</t>
  </si>
  <si>
    <t>9990000000</t>
  </si>
  <si>
    <t>1310000000</t>
  </si>
  <si>
    <t>9900000000</t>
  </si>
  <si>
    <t>9930000000</t>
  </si>
  <si>
    <t>9940000000</t>
  </si>
  <si>
    <t>994002003Ж</t>
  </si>
  <si>
    <t>0400000000</t>
  </si>
  <si>
    <t>0430000000</t>
  </si>
  <si>
    <t>993002001Э</t>
  </si>
  <si>
    <t>0100000000</t>
  </si>
  <si>
    <t>0110000000</t>
  </si>
  <si>
    <t>011022001Б</t>
  </si>
  <si>
    <t>011022002Э</t>
  </si>
  <si>
    <t>1200000000</t>
  </si>
  <si>
    <t>1290000000</t>
  </si>
  <si>
    <t>129012001С</t>
  </si>
  <si>
    <t>Осуществление государственных полномочий Тверской области по предоставлению  компенсации расходов по оплате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за счёт средств областного бюджета</t>
  </si>
  <si>
    <t>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организаций), реализующих образовательную программу дошкольного образования за счёт средств областного бюджета</t>
  </si>
  <si>
    <t>Осуществление государственных полномочий  по созданию и организации  деятельности комиссий по делам несовершеннолетних и защите их прав за счёт средств областного бюджета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</si>
  <si>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за счёт федерального бюджета</t>
  </si>
  <si>
    <t>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за счёт средств областного бюджета</t>
  </si>
  <si>
    <t>2330320004</t>
  </si>
  <si>
    <t>2330120007</t>
  </si>
  <si>
    <t>Осуществление отдельных государственных полномочий Тверской области в сфере осуществления дорожной деятельности за счёт средств областного бюджета</t>
  </si>
  <si>
    <t>Организация транспортного обслуживания населения на муниципальных маршрутах регулярных перевозок по регулируемым тарифам за счёт средств областного бюджета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</si>
  <si>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за счёт средств областного бюджета</t>
  </si>
  <si>
    <t>Ремонт дворовых территорий многоквартирных домов, проездов к дворовым территориям многоквартирных домов населенных пунктов за счёт средств областного бюджета</t>
  </si>
  <si>
    <t>Обеспечение благоустроенными жилыми помещениями специализированного жилищного фонда детей-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</t>
  </si>
  <si>
    <t>Поддержка редакций газет за счёт средств областного бюджета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</si>
  <si>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 счёт средств областного бюджета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</si>
  <si>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 за счёт средств областного бюджета</t>
  </si>
  <si>
    <t>992002000А</t>
  </si>
  <si>
    <t>1800000000</t>
  </si>
  <si>
    <t>1810000000</t>
  </si>
  <si>
    <t>0410000000</t>
  </si>
  <si>
    <t>041012001Б</t>
  </si>
  <si>
    <t>041012002Б</t>
  </si>
  <si>
    <t>041012003Б</t>
  </si>
  <si>
    <t>041012004Б</t>
  </si>
  <si>
    <t>041022001Б</t>
  </si>
  <si>
    <t>041022003Б</t>
  </si>
  <si>
    <t>0420000000</t>
  </si>
  <si>
    <t>042012003Б</t>
  </si>
  <si>
    <t>042012005Б</t>
  </si>
  <si>
    <t>042022001Б</t>
  </si>
  <si>
    <t>042032001Б</t>
  </si>
  <si>
    <t>042042001Б</t>
  </si>
  <si>
    <t>042052002Б</t>
  </si>
  <si>
    <t>0500000000</t>
  </si>
  <si>
    <t>0520000000</t>
  </si>
  <si>
    <t>052012001В</t>
  </si>
  <si>
    <t>052012002В</t>
  </si>
  <si>
    <t>0510000000</t>
  </si>
  <si>
    <t>0900000000</t>
  </si>
  <si>
    <t>0910000000</t>
  </si>
  <si>
    <t>0920000000</t>
  </si>
  <si>
    <t>1400000000</t>
  </si>
  <si>
    <t>1410000000</t>
  </si>
  <si>
    <t>141022001Б</t>
  </si>
  <si>
    <t>141022002Б</t>
  </si>
  <si>
    <t>141022003Б</t>
  </si>
  <si>
    <t xml:space="preserve">Закупка товаров, работ и услуг для государственных (муниципальных) нужд </t>
  </si>
  <si>
    <t>141032001Б</t>
  </si>
  <si>
    <t>0210000000</t>
  </si>
  <si>
    <t>021022001Г</t>
  </si>
  <si>
    <t>021052001Г</t>
  </si>
  <si>
    <t>021012002Г</t>
  </si>
  <si>
    <t>039012003Д</t>
  </si>
  <si>
    <t>031022004Г</t>
  </si>
  <si>
    <t>031022006Г</t>
  </si>
  <si>
    <t>Доплаты к пенсиям муниципальных служащих</t>
  </si>
  <si>
    <t>029012005Д</t>
  </si>
  <si>
    <t>993002003Э</t>
  </si>
  <si>
    <t>029012006Д</t>
  </si>
  <si>
    <t>02104S025Г</t>
  </si>
  <si>
    <t>039012006Д</t>
  </si>
  <si>
    <t>9920000000</t>
  </si>
  <si>
    <t>0700000000</t>
  </si>
  <si>
    <t>Другие вопросы в области национальной безопасности и правоохранительной деятельности</t>
  </si>
  <si>
    <t xml:space="preserve">Стимулирование действующих добровольных народных дружин правоохранительной направленности в охране общественного порядка и предупреждении правонарушений на территории Спировского муниципального округа </t>
  </si>
  <si>
    <t>073022004Б</t>
  </si>
  <si>
    <t>073022005Б</t>
  </si>
  <si>
    <t>Обустройство спортивной площадки с Выдропужск Спировского муниципального округа Тверской области за счёт средств областного бюджета</t>
  </si>
  <si>
    <t>Благоустройство кладбища урочище Бобово поселка Спирово Спировского муниципального округа Тверской области – II этап за счёт средств областного бюджета</t>
  </si>
  <si>
    <t>Обустройство площадок ТКО на территории д. Ососье, д.Ямное, д.Аржаное, д.Тарасово, д.Бережки, д.Большая Богданиха, с. Козлово, д.Никулино Спировского муниципального округа Тверской области за счёт средств областного бюджета</t>
  </si>
  <si>
    <t>Обустройство площадок ТКО на территории п. Спирово Спировского муниципального округа Тверской области за счёт средств областного бюджета</t>
  </si>
  <si>
    <t>Организация и проведение на территории Спировского муниципального округа "Антинаркотических месячников"</t>
  </si>
  <si>
    <t>075022001Б</t>
  </si>
  <si>
    <t xml:space="preserve">Реализация мероприятий по обеспечению жильём молодых семей </t>
  </si>
  <si>
    <t>Повышение заработной платы педагогическим работникам муниципальных организаций дополнительного образования за счет средств областного бюджета</t>
  </si>
  <si>
    <t>Повышение заработной платы  работникам муниципальных учреждений культуры за счет средств областного бюджета</t>
  </si>
  <si>
    <t>031022038В</t>
  </si>
  <si>
    <t>Организация участия детей и подростков в социально значимых региональных проектах</t>
  </si>
  <si>
    <t>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за счет средств областного бюджета</t>
  </si>
  <si>
    <t>Выплата ежемесячного денежного вознаграждении за классное руководство педагогическим работникам муниципальных образовательных учреждений</t>
  </si>
  <si>
    <t xml:space="preserve">Организация обеспечения учащихся начальных классов  муниципальных общеобразовательных организаций горячим питанием </t>
  </si>
  <si>
    <t>Организация отдыха детей в каникулярное время</t>
  </si>
  <si>
    <t>Дополнительное образование детей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</si>
  <si>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</si>
  <si>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</si>
  <si>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119012008С</t>
  </si>
  <si>
    <t>Установка средств видеонаблюдения в местах большого скопления людей</t>
  </si>
  <si>
    <t>Обеспечение бесперебойной работы системы видеонаблюдения в местах большого скопления людей</t>
  </si>
  <si>
    <t>Коммунальное хозяйство</t>
  </si>
  <si>
    <t>Молодежная политика</t>
  </si>
  <si>
    <t>Культура, кинематография</t>
  </si>
  <si>
    <t xml:space="preserve">Молодежная политика </t>
  </si>
  <si>
    <t xml:space="preserve">Культура, кинематография </t>
  </si>
  <si>
    <t>021022014Г</t>
  </si>
  <si>
    <t>2100000000</t>
  </si>
  <si>
    <t>2110000000</t>
  </si>
  <si>
    <t>02106S024Г</t>
  </si>
  <si>
    <t>Судебная система</t>
  </si>
  <si>
    <t>0290110510</t>
  </si>
  <si>
    <t>1190110540</t>
  </si>
  <si>
    <t>0910110520</t>
  </si>
  <si>
    <t>Организация временного трудоустройства несовершеннолетних граждан в возрасте от 14 до 18 лет в свободное от учебы время в Администрации Спировского муниципального округа</t>
  </si>
  <si>
    <t xml:space="preserve">Осуществление первичного воинского учёта органами местного самоуправления муниципального округа </t>
  </si>
  <si>
    <t xml:space="preserve">Осуществление государственных полномочий по государственной регистрации актов гражданского состояния </t>
  </si>
  <si>
    <t>9930010500</t>
  </si>
  <si>
    <t>9940010560</t>
  </si>
  <si>
    <t>0210110740</t>
  </si>
  <si>
    <t>0210210750</t>
  </si>
  <si>
    <t>Предоставление субсидий бюджетным, автономным учреждениям и иным некоммерческим организациям</t>
  </si>
  <si>
    <t>2200000000</t>
  </si>
  <si>
    <t>2210000000</t>
  </si>
  <si>
    <t>221012001Г</t>
  </si>
  <si>
    <t xml:space="preserve">Подпрограмма "Материальная поддержка отдельной категории специалистов здравоохранения врачебных специальностей и целевое обучение студентов в медицинских  ВУЗах" </t>
  </si>
  <si>
    <t>04301L4970</t>
  </si>
  <si>
    <t>042012004Б</t>
  </si>
  <si>
    <t>Проведение деловых игр, в том числе по проблемам избирательного права</t>
  </si>
  <si>
    <t>181012003Б</t>
  </si>
  <si>
    <t>181012004Б</t>
  </si>
  <si>
    <t>181012006Б</t>
  </si>
  <si>
    <t>021012029В</t>
  </si>
  <si>
    <t>1310110320</t>
  </si>
  <si>
    <t>0310110680</t>
  </si>
  <si>
    <t>03101S068Г</t>
  </si>
  <si>
    <t>0310210680</t>
  </si>
  <si>
    <t>0210410250</t>
  </si>
  <si>
    <t>2120120001</t>
  </si>
  <si>
    <t>Проведение анализов качества питьевой воды</t>
  </si>
  <si>
    <t>0210610240</t>
  </si>
  <si>
    <t>0310310690</t>
  </si>
  <si>
    <t>03103S069Г</t>
  </si>
  <si>
    <t>0210510690</t>
  </si>
  <si>
    <t>02105S069Г</t>
  </si>
  <si>
    <t>0210211080</t>
  </si>
  <si>
    <t>091R311090</t>
  </si>
  <si>
    <t>091R3S109Б</t>
  </si>
  <si>
    <t>0920110300</t>
  </si>
  <si>
    <t>1190159302</t>
  </si>
  <si>
    <t>0910111050</t>
  </si>
  <si>
    <t>Обустройство территорий дошкольных учреждений</t>
  </si>
  <si>
    <t>0910111020</t>
  </si>
  <si>
    <t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культуры</t>
  </si>
  <si>
    <t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образования</t>
  </si>
  <si>
    <t>Расходы на содержание хозяйственно-эксплуатационной группы отдела по делам культуры, молодежи и спорту</t>
  </si>
  <si>
    <t>02102S108В</t>
  </si>
  <si>
    <t>1210000000</t>
  </si>
  <si>
    <t>121012002Б</t>
  </si>
  <si>
    <t>700</t>
  </si>
  <si>
    <t>Обслуживание государственного (муниципального) долга</t>
  </si>
  <si>
    <t>2023 год</t>
  </si>
  <si>
    <t>0210253031</t>
  </si>
  <si>
    <t>Защита населения и территории от чрезвычайных ситуаций природного и техногенного характера, пожарная безопасность</t>
  </si>
  <si>
    <t>0710000000</t>
  </si>
  <si>
    <t>071012001Б</t>
  </si>
  <si>
    <t>071022001Б</t>
  </si>
  <si>
    <t>071022002Б</t>
  </si>
  <si>
    <t>0720000000</t>
  </si>
  <si>
    <t>072022004Б</t>
  </si>
  <si>
    <t xml:space="preserve">  Тверской области на 2023 год и на плановый период 2024 и 2025 годов"</t>
  </si>
  <si>
    <t>Распределение бюджетных ассигнований бюджета Спировского муниципального округа по разделам и подразделам классификации  расходов  бюджетов на 2023 год и на плановый период 2024 и 2025 годов</t>
  </si>
  <si>
    <t>2025 год</t>
  </si>
  <si>
    <t xml:space="preserve"> Тверской области на 2023 год и на плановый период 2024 и 2025 годов"</t>
  </si>
  <si>
    <t>Распределение бюджетных ассигнований  бюджета Спировского муниципального округа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 и на плановый период 2024 и 2025 годов</t>
  </si>
  <si>
    <t>Тверской области на 2023 год и на плановый период 2024 и 2025 годов"</t>
  </si>
  <si>
    <t xml:space="preserve">Ведомственная структура  расходов  бюджета Спировского муниципального округа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2023 год и на плановый период 2024 и 2025 годов </t>
  </si>
  <si>
    <t>09201S0300</t>
  </si>
  <si>
    <t>Предоставление субсидий   муниципальным библиотечным учреждениям округа на иные цели за счет средств  бюджета муниципального округа</t>
  </si>
  <si>
    <t>Предоставление субсидий учреждениям культурно-досугового обслуживания населения округа на иные цели за счет средств  бюджета муниципального округа</t>
  </si>
  <si>
    <t>Предоставление субсидий  муниципальным дошкольным учреждениям округа на иные цели за счет средств муниципального округа</t>
  </si>
  <si>
    <t xml:space="preserve">Изготовление информационных буклетов по безопасности дорожного движения </t>
  </si>
  <si>
    <t>0750000000</t>
  </si>
  <si>
    <t>Повышение квалификации муниципальных служащих по направлению противодействие коррупции</t>
  </si>
  <si>
    <t>09101S105Б</t>
  </si>
  <si>
    <t>09101S102Б</t>
  </si>
  <si>
    <t>021022001В</t>
  </si>
  <si>
    <t>Обслуживание государственного (муниципального) внутреннего долга</t>
  </si>
  <si>
    <t>Муниципальная программа Спировского муниципального округа Тверской области "Развитие транспортного комплекса и дорожного хозяйства" на 2022-2027 годы</t>
  </si>
  <si>
    <t>Изготовление информационных буклетов по популяризации здорового образа жизни</t>
  </si>
  <si>
    <t>2300000000</t>
  </si>
  <si>
    <t>Повышение квалификации муниципальных служащих и иных работников, ответственных за обеспечение АТЗ, по направлению противодействие распространению экстремизма и терроризма</t>
  </si>
  <si>
    <t>Обеспечение антитеррористической защищенности объектов образования</t>
  </si>
  <si>
    <t>Обеспечение антитеррористической защищенности объектов культуры</t>
  </si>
  <si>
    <t xml:space="preserve">к решению Думы Спировского муниципального округа </t>
  </si>
  <si>
    <t>2024 год</t>
  </si>
  <si>
    <t xml:space="preserve">                                                                                    к решению Думы Спировского муниципального округа</t>
  </si>
  <si>
    <t>021012002В</t>
  </si>
  <si>
    <t xml:space="preserve"> к решению Думы Спировского муниципального округа </t>
  </si>
  <si>
    <t>Администрация Спировского муниципального округа Тверской области</t>
  </si>
  <si>
    <t>Глава Спировского муниципального округа</t>
  </si>
  <si>
    <t>Муниципальная программа Спировского муниципального округа Тверской области "Муниципальное управление и гражданское общество" на 2022-2027 годы</t>
  </si>
  <si>
    <t>031012001В</t>
  </si>
  <si>
    <t>03101L5192</t>
  </si>
  <si>
    <t>Мероприятия по модернизации библиотек в части комплектования книжных фондов библиотек</t>
  </si>
  <si>
    <t>031022006В</t>
  </si>
  <si>
    <t xml:space="preserve">Подпрограмма "Создание условий для эффективного функционирования системы органов местного самоуправления Спировского муниципального округа Тверской области" </t>
  </si>
  <si>
    <t>Организационное обеспечение проведения мероприятий с участием Главы Спировского муниципального округа и администрации Спировского муниципального округа</t>
  </si>
  <si>
    <t>Бюджетные инвестиции в объекты муниципальной собственности Спировского муниципального округа</t>
  </si>
  <si>
    <t>Муниципальная программа Спировского муниципального округа Тверской области "Жилищно-коммунальное хозяйство и благоустройство территории" на 2022-2027 годы</t>
  </si>
  <si>
    <t>005</t>
  </si>
  <si>
    <t>999002007Ц</t>
  </si>
  <si>
    <t>Дума Спировского муниципального округа Тверской области</t>
  </si>
  <si>
    <t>Проведение инвентаризации, постановки на учет и государственной регистрации права муниципальной собственности Спировского муниципального округа</t>
  </si>
  <si>
    <t>Формирование земельных участков, находящихся в муниципальной собственности и государственной собственности до разграничения (межевание, топография, проекты планировки и застройки, благоустройство и подведение коммуникаций)</t>
  </si>
  <si>
    <t>Библиотечное обслуживание населения муниципальными учреждениями библиотечного типа</t>
  </si>
  <si>
    <t>Расходы на обеспечение деятельности и иные расходы представительных органов местного самоуправления,  не включенные в муниципальные программы</t>
  </si>
  <si>
    <t>0320000000</t>
  </si>
  <si>
    <t>032022030Г</t>
  </si>
  <si>
    <t>032022031Г</t>
  </si>
  <si>
    <t xml:space="preserve">Организация Козловского фестиваля карельской культуры  «Ома Ранда»  </t>
  </si>
  <si>
    <t xml:space="preserve">Реализация доходогенерирующихся проектов на территории Спировского муниципального округа </t>
  </si>
  <si>
    <t>032022034Г</t>
  </si>
  <si>
    <t>Изготовление рекламной продукции туристической направленности</t>
  </si>
  <si>
    <t>032022035Г</t>
  </si>
  <si>
    <t>Подпрограмма "Реализация доходогенерирующихся проектов в Спировском муниципальном округе"</t>
  </si>
  <si>
    <t>021062036В</t>
  </si>
  <si>
    <t>Организация бесплатного двухразового питания обучающихся с ограниченными возможностями здоровья общеобразовательных организаций</t>
  </si>
  <si>
    <t>Приложение  5</t>
  </si>
  <si>
    <t xml:space="preserve">                                                                                                                                                        Приложение 4</t>
  </si>
  <si>
    <t>Приложение  3</t>
  </si>
  <si>
    <t>Приложение  6</t>
  </si>
  <si>
    <t>Национальная оборона</t>
  </si>
  <si>
    <t>Мобилизационная и вневойсковая подготовка</t>
  </si>
  <si>
    <t>9940010820</t>
  </si>
  <si>
    <t>400</t>
  </si>
  <si>
    <t>Капитальные вложения в объекты государственной (муниципальной) собственности</t>
  </si>
  <si>
    <t>Капитальный ремонт и модернизация объектов теплоэнергетического комплекса за счёт средств бюджета муниципального округа</t>
  </si>
  <si>
    <t>Подпрограмма "Обеспечение пожарной безопасности на территории Спировского муниципального округа"</t>
  </si>
  <si>
    <t>2500000000</t>
  </si>
  <si>
    <t>2510000000</t>
  </si>
  <si>
    <t>251012001Б</t>
  </si>
  <si>
    <t>251012002Б</t>
  </si>
  <si>
    <t>2590000000</t>
  </si>
  <si>
    <t>259012001Д</t>
  </si>
  <si>
    <t>Благоустройство</t>
  </si>
  <si>
    <t>2400000000</t>
  </si>
  <si>
    <t>Муниципальная программа Спировского муниципального округа "Формирование современной городской среды" на 2022-2027 годы</t>
  </si>
  <si>
    <t>2410000000</t>
  </si>
  <si>
    <t>241F255550</t>
  </si>
  <si>
    <t>Управление по делам культуры, молодежи и спорту  Администрации Спировского муниципального округа Тверской области</t>
  </si>
  <si>
    <t>002</t>
  </si>
  <si>
    <t>156</t>
  </si>
  <si>
    <t>175</t>
  </si>
  <si>
    <t>Управление образования Администрации Спировского муниципального округа Тверской области</t>
  </si>
  <si>
    <t>192</t>
  </si>
  <si>
    <t>Финансовое управление Администрации Спировского муниципального округа Тверской области</t>
  </si>
  <si>
    <t>Муниципальная программа Спировского муниципального округа Тверской области "Профилактика терроризма и экстремизма на территории  Спировского муниципального округа Тверской области" на 2022-2027 годы</t>
  </si>
  <si>
    <t>Муниципальная программа Спировского муниципального округа Тверской области "Развитие образования Спировского муниципального округа  Тверской области" на 2022-2027 годы</t>
  </si>
  <si>
    <t>Муниципальная программа "Профилактика терроризма и экстремизма на территории Спировского муниципального округа Тверской области" на 2022-2027 годы</t>
  </si>
  <si>
    <t>Проведение мероприятий по увековечиванию памяти знаменитых людей, исторических мест и событий Спировского муниципального округа</t>
  </si>
  <si>
    <t>Культурно-досуговое обслуживание населения округа</t>
  </si>
  <si>
    <t>Расходы на содержание казённого учреждения "Единая дежурная диспетчерская служба Спировского муниципального округа"</t>
  </si>
  <si>
    <t>13101S0320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</si>
  <si>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 за счёт средств бюджета муниципального округа</t>
  </si>
  <si>
    <t>Ремонт дворовых территорий многоквартирных домов, проездов к дворовым территориям многоквартирных домов населенных пунктов за счёт средств бюджета муниципального округа</t>
  </si>
  <si>
    <t>Объём и 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  бюджетов на 2023 год и на плановый период 2024 и 2025 годов</t>
  </si>
  <si>
    <t>Организация транспортного обслуживания населения на муниципальных маршрутах регулярных перевозок по регулируемым тарифам за счёт средств бюджета муниципального округа</t>
  </si>
  <si>
    <t>Освещение взаимодействия органов местного самоуправления Спировского муниципального округа и населения в средствах массовой информации за счёт средств бюджета муниципального округа</t>
  </si>
  <si>
    <t>Муниципальная программа Спировского муниципального округа Тверской области "Профилактика терроризма и экстремизма на территории Спировского муниципального округа Тверской области" на 2022-2027 годы</t>
  </si>
  <si>
    <t>Подпрограмма "Содержание  объектов коммунального хозяйства"</t>
  </si>
  <si>
    <t>Капитальный ремонт и ремонт улично-дорожной сети за счёт средств бюджета муниципального округа</t>
  </si>
  <si>
    <t>Содержание и ремонт сетей уличного освещения</t>
  </si>
  <si>
    <t>Содержание мест захоронения</t>
  </si>
  <si>
    <t>Содержание прочих объектов благоустройства</t>
  </si>
  <si>
    <t>Прочие выплаты по обязательствам муниципального округа</t>
  </si>
  <si>
    <t>Расходы на содержание  аппарата органа местного самоуправления Спировского муниципального округа, не включенные в муниципальные программы Спировского муниципального округа</t>
  </si>
  <si>
    <t>Участие спортсменов Спировского муниципального округа в спортивно-массовых мероприятиях и соревнованиях регионального и федерального значения</t>
  </si>
  <si>
    <t>Организация и проведение мероприятий по обеспечению пожарной безопасности населенных пунктов Спировского муниципального округа</t>
  </si>
  <si>
    <t>Поддержание в состоянии постоянной готовности сил и средств добровольных пожарных команд</t>
  </si>
  <si>
    <t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t>
  </si>
  <si>
    <t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t>
  </si>
  <si>
    <t>Содержание муниципальный казны Спировского муниципального округа</t>
  </si>
  <si>
    <t>141012001Б</t>
  </si>
  <si>
    <t>Ликвидация (списание) муниципального имущества</t>
  </si>
  <si>
    <t>141022005Б</t>
  </si>
  <si>
    <t>Осуществление учета муниципального имущества с помощью программного комплекса БАРС</t>
  </si>
  <si>
    <t xml:space="preserve">Повышение квалификации муниципальных служащих и прохождение сотрудниками обучения  по охране труда </t>
  </si>
  <si>
    <t>141032003Б</t>
  </si>
  <si>
    <t>02106L3041</t>
  </si>
  <si>
    <t>Разработка и распространение информационно- пропагандисткой продукции по профилактике экстремизма среди населения Спировского муниципального округа</t>
  </si>
  <si>
    <t>Оформление документации для обеспечения земельными участками многодетных семей (межевание, получение технических условий на инженерные коммуникации)</t>
  </si>
  <si>
    <t>Жилищное  хозяйство</t>
  </si>
  <si>
    <t>Подпрограмма «Управление муниципальным жилищным фондом»</t>
  </si>
  <si>
    <t>1420000000</t>
  </si>
  <si>
    <t>142022001Б</t>
  </si>
  <si>
    <t>Организация работы по содержанию муниципального жилищного фонда</t>
  </si>
  <si>
    <t>091012008Б</t>
  </si>
  <si>
    <t>Содержание дорог местного значения</t>
  </si>
  <si>
    <t>Обслуживание муниципального долга Спировского муниципального округа</t>
  </si>
  <si>
    <t>Резервные фонды администрации Спировского муниципального округа</t>
  </si>
  <si>
    <t>Подпрограмма "Обеспечение краткосрочной и долгосрочной сбалансированности и стабильности бюджета Спировского муниципального округа"</t>
  </si>
  <si>
    <t>211012002Б</t>
  </si>
  <si>
    <t>Содержание сетей водоснабжения, водоотведения, теплоснабжения</t>
  </si>
  <si>
    <t>211012004Б</t>
  </si>
  <si>
    <t>Подпрограмма "Благоустройство территории"</t>
  </si>
  <si>
    <t>Устройство водоочистки на водопроводной башне</t>
  </si>
  <si>
    <t>213012001Б</t>
  </si>
  <si>
    <t>213012002Б</t>
  </si>
  <si>
    <t>2120000000</t>
  </si>
  <si>
    <t>212012001Б</t>
  </si>
  <si>
    <t>2420120080</t>
  </si>
  <si>
    <t>2650000000</t>
  </si>
  <si>
    <t>2650120016</t>
  </si>
  <si>
    <t>Подпрограмма "Организация пропаганды здорового образа жизни и социально полезного поведения несовершеннолетних"</t>
  </si>
  <si>
    <t>Разработка и изготовление информационных материалов (медиа контента) для несовершеннолетних, в том числе по безопасному использованию сети "Интернет" в целях предотвращения преступлений, совершаемых с её использованием как самими несовершеннолетними, так и в отношении их</t>
  </si>
  <si>
    <t>Изготовление информационных материалов (медиа контента) по популяризации здорового образа жизни</t>
  </si>
  <si>
    <t xml:space="preserve">Проведение государственной экспертизы проектной документации и результатов инженерных изысканий, по объекту "Реконструкция районного Дома Культуры. Адрес объекта: Тверская область Спировский район, пос. Спирово, площадь Советская, д.8" </t>
  </si>
  <si>
    <t>Финансовое обеспечение муниципального задания на оказание муниципальных услуг (выполнение работ) муниципальными общеобразовательными учреждениями по организации летнего отдыха и занятости детей в каникулярное время за счет средств  бюджета муниципального округа</t>
  </si>
  <si>
    <t>Подпрограмма "Развитие дошкольного и общего образования Спировского муниципального округа Тверской области"</t>
  </si>
  <si>
    <t>Повышение заработной платы педагогическим работникам муниципальных организаций дополнительного образования за счет средств бюджета муниципального округа</t>
  </si>
  <si>
    <t>Предоставление субсидий общеобразовательным учреждениям  на транспортное обслуживание населения в части обеспечения подвоза учащихся, проживающих в сельской местности, к месту обучения и обратно за счет средств бюджета муниципального округа</t>
  </si>
  <si>
    <t>Организация участия детей и подростков в социально значимых региональных проектах за счет средств бюджета муниципального округа</t>
  </si>
  <si>
    <t>Финансовое обеспечение муниципального задания на оказание муниципальных услуг (выполнение работ) муниципальными образовательными организациями, реализующими общеобразовательную программу дошкольного образования за счет средств бюджета муниципального округа</t>
  </si>
  <si>
    <t>Предоставление субсидий  муниципальным общеобразовательным  учреждениям Спировского муниципального округа на иные цели за счет средств  бюджета муниципального округа</t>
  </si>
  <si>
    <t>Муниципальная программа Спировского муниципального округа Тверской области "Содействие временной занятости безработных и ищущих работу граждан в Спировском муниципальном округе Тверской области" на 2022-2027 годы</t>
  </si>
  <si>
    <t>Подпрограмма "Массовая физкультурно-оздоровительная и спортивная работа в Спировском муниципальном округе"</t>
  </si>
  <si>
    <t>141022006Б</t>
  </si>
  <si>
    <t>Подготовка документов декларации безопасности гидротехнических сооружений</t>
  </si>
  <si>
    <t>Муниципальная программа Спировского муниципального округа Тверской области "Развитие физической культуры и спорта в Спировском муниципальном округе" на 2022-2027 годы</t>
  </si>
  <si>
    <t>Муниципальная программа Спировского муниципального округа Тверской области "Культура Спировского муниципального округа" на 2022-2027 годы</t>
  </si>
  <si>
    <t>Расходы на повышение заработной платы  работникам муниципальных учреждений культуры за счет средств бюджета муниципального округа</t>
  </si>
  <si>
    <t xml:space="preserve">Подпрограмма "Сохранение и развитие сферы культуры Спировского муниципального округа" </t>
  </si>
  <si>
    <t>Организация участия представителей Спировского муниципального округа в межрайонных и областных мероприятиях</t>
  </si>
  <si>
    <t>Проведение мероприятий, направленных на поддержку инициатив работающей молодежи Спировского муниципального округа</t>
  </si>
  <si>
    <t>Участие представителей молодежи Спировского муниципального округа в межрайонных, региональных конкурсах, семинарах и других мероприятиях патриотической направленности</t>
  </si>
  <si>
    <t>Муниципальная программа Спировского муниципального округа Тверской области "Молодежь Спировского муниципального округа" на 2022-2027 годы</t>
  </si>
  <si>
    <t>Муниципальная программа Спировского муниципального округа Тверской области "Развитие малого и среднего предпринимательства на территории Спировского муниципального округа Тверской области" на 2022-2027 годы</t>
  </si>
  <si>
    <t>Подпрограмма "Организация временного трудоустройства несовершеннолетних граждан в возрасте от 14 до 18 лет в свободное от учебы время на территории Спировского муниципального округа"</t>
  </si>
  <si>
    <t xml:space="preserve">Подпрограмма "Развитие средств массовой информации Спировского муниципального округа" </t>
  </si>
  <si>
    <t>Муниципальная программа Спировского муниципального округа Тверской области "Поддержка средств массовой информации Спировского муниципального округа"на 2022-2027 годы</t>
  </si>
  <si>
    <t>Выплаты почетным гражданам Спировского муниципального округа</t>
  </si>
  <si>
    <t>Обеспечение деятельности общественных организаций муниципального округа</t>
  </si>
  <si>
    <t>2420111180</t>
  </si>
  <si>
    <t>Муниципальная  программа Спировского муниципального округа Тверской области  "Создание условий для оказания медицинской помощи населению на территории Спировского муниципального округа " на 2022 -2027 годы</t>
  </si>
  <si>
    <t>Подпрограмма "Повышение качества питьевой воды в системах централизованного водоснабжения населенных пунктов Спировского муниципального округа"</t>
  </si>
  <si>
    <t>Подпрограмма "Комплексное развитие улично-дорожной сети Спировского муниципального округа"</t>
  </si>
  <si>
    <t xml:space="preserve">Подпрограмма "Транспортное обслуживание Спировского муниципального округа" </t>
  </si>
  <si>
    <t>Финансовое обеспечение муниципального задания на оказание муниципальных услуг (выполнение работ) муниципальными общеобразовательными  учреждениями Спировского муниципального округа за счет средств бюджета муниципального округа</t>
  </si>
  <si>
    <t>99400R5990</t>
  </si>
  <si>
    <t>Предоставление субсидий  муниципальным   учреждениям дополнительного образования детей в сфере культуры Спировского муниципального округа на иные цели за счет средств бюджета муниципального округа</t>
  </si>
  <si>
    <t>Организация мероприятий по развитию футбола в Спировском муниципальном округе</t>
  </si>
  <si>
    <t>Подпрограмма"Поддержка и развитие малого и среднего предпринимательства в Спировском муниципальном округе Тверской области"</t>
  </si>
  <si>
    <t>Обеспечение ведения туристического сайта</t>
  </si>
  <si>
    <t>Проведение официальных, физкультурно-оздоровительных и спортивно-оздоровительных мероприятий для всех возрастных групп и категорий населения на территории Спировского муниципального округа</t>
  </si>
  <si>
    <t>Подпрограмма " Обеспечение правопорядка и общественной безопасности на территории Спировского муниципального округа Тверской области"</t>
  </si>
  <si>
    <t>Подпрограмма "Обеспечение безопасности дорожного движения на территории Спировского муниципального округа Тверской области"</t>
  </si>
  <si>
    <t>Подпрограмма "Противодействие коррупции в Спировском муниципальном округе Тверской области"</t>
  </si>
  <si>
    <t>031032001В</t>
  </si>
  <si>
    <t>Муниципальная программа Спировского муниципального округа Тверской области "Обеспечение правопорядка и безопасности населения Спировского муниципального округа Тверской области" на 2022-2027 годы</t>
  </si>
  <si>
    <t>Муниципальная программа Спировского муниципального округа Тверской области "Управление имуществом и земельными ресурсами Спировского муниципального округа Тверской области" на 2022-2027 годы</t>
  </si>
  <si>
    <t>Муниципальная программа Спировского муниципального округа Тверской области "Управление общественными финансами" на 2022-2027 годы</t>
  </si>
  <si>
    <t>21101S0700</t>
  </si>
  <si>
    <t>Муниципальная программа Спировского муниципального округа Тверской области "Обеспечение пожарной безопасности на территории Спировского муниципального округа и функционирования Единой дежурно-диспетчерской службы" на 2022-2027 годы</t>
  </si>
  <si>
    <t xml:space="preserve">Расходы, не включенные в муниципальные программы 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</si>
  <si>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</si>
  <si>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Проведение районных конкурсов, фестивалей, мероприятий, акций</t>
  </si>
  <si>
    <t xml:space="preserve">Обеспечение деятельности централизованной бухгалтерии </t>
  </si>
  <si>
    <t>Отдельные мероприятия, не включенные в муниципальные программы</t>
  </si>
  <si>
    <t>Подпрограмма "Содействие в обеспечении жильем молодых семей"</t>
  </si>
  <si>
    <t>Подпрограмма "Патриотическое и гражданское воспитание молодых граждан"</t>
  </si>
  <si>
    <t>Проведение мероприятий, направленных на формирование позитивного отношения молодежи к военной службе</t>
  </si>
  <si>
    <t>Проведение районных соревнований, конкурсов, спартакиад, смотров военно-патриотической направленности</t>
  </si>
  <si>
    <t>Проведение районных военно-спортивных лагерей и игр патриотической направленности</t>
  </si>
  <si>
    <t>Профессиональная подготовка, переподготовка и повышение квалификации</t>
  </si>
  <si>
    <t>Поддержка и развитие музейной деятельности на базе Спировского краеведческого музея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</si>
  <si>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</si>
  <si>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</si>
  <si>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№ п/п</t>
  </si>
  <si>
    <t>ППП</t>
  </si>
  <si>
    <t>Р</t>
  </si>
  <si>
    <t>П</t>
  </si>
  <si>
    <t>КЦСР</t>
  </si>
  <si>
    <t>КВР</t>
  </si>
  <si>
    <t>Наименование</t>
  </si>
  <si>
    <t>1</t>
  </si>
  <si>
    <t>2</t>
  </si>
  <si>
    <t>3</t>
  </si>
  <si>
    <t>4</t>
  </si>
  <si>
    <t>5</t>
  </si>
  <si>
    <t>6</t>
  </si>
  <si>
    <t>7</t>
  </si>
  <si>
    <t>ВСЕГО</t>
  </si>
  <si>
    <t>01</t>
  </si>
  <si>
    <t>Общегосударственные вопросы</t>
  </si>
  <si>
    <t>02</t>
  </si>
  <si>
    <t>04</t>
  </si>
  <si>
    <t>Другие общегосударственные вопросы</t>
  </si>
  <si>
    <t>09</t>
  </si>
  <si>
    <t>07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</si>
  <si>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</si>
  <si>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</si>
  <si>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</si>
  <si>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</si>
  <si>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</si>
  <si>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06</t>
  </si>
  <si>
    <t>10</t>
  </si>
  <si>
    <t>Социальная политика</t>
  </si>
  <si>
    <t>Национальная экономика</t>
  </si>
  <si>
    <t>Транспорт</t>
  </si>
  <si>
    <t>Пенсионное обеспечение</t>
  </si>
  <si>
    <t>Подпрограмма "Благоустройство дворовых территорий поселка Спирово"</t>
  </si>
  <si>
    <t>Приложение 3</t>
  </si>
  <si>
    <t>к решению Думы Спировского муниципального округа</t>
  </si>
  <si>
    <t>Думы Спировского муниципального округа</t>
  </si>
  <si>
    <t>от 27.12.2022 № 177 "О бюджете Спировского муниципального округа</t>
  </si>
  <si>
    <t xml:space="preserve"> от   27.12.2022 № 177  "О  бюджете Спировского муниципального округа</t>
  </si>
  <si>
    <t>Приложение 4</t>
  </si>
  <si>
    <t>от 27.12.2022 № 177  "О бюджете Спировского муниципального округа</t>
  </si>
  <si>
    <t>Приложение 5</t>
  </si>
  <si>
    <t xml:space="preserve">от 27.12.2022 № 177 "О бюджете Спировского муниципального округа </t>
  </si>
  <si>
    <t>Приложение 6</t>
  </si>
  <si>
    <t xml:space="preserve"> от  27.12.2022 № 177 "О бюджете Спировского муниципального округа</t>
  </si>
  <si>
    <t>Улучшение состояния дворовых территорий</t>
  </si>
  <si>
    <t>Подпрограмма "Благоустройство муниципальных территорий общественного пользования поселка Спирово"</t>
  </si>
  <si>
    <t>2420000000</t>
  </si>
  <si>
    <t>Улучшение состояния территорий общественного пользования</t>
  </si>
  <si>
    <t>Общее образование</t>
  </si>
  <si>
    <t>12</t>
  </si>
  <si>
    <t>Резервные фонды</t>
  </si>
  <si>
    <t>Всего</t>
  </si>
  <si>
    <t>11</t>
  </si>
  <si>
    <t>05</t>
  </si>
  <si>
    <t>03</t>
  </si>
  <si>
    <t>Социальное обеспечение населения</t>
  </si>
  <si>
    <t>14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</si>
  <si>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</si>
  <si>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Охрана семьи и детства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</si>
  <si>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в Спировском муниципальном округе Тверской области"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</si>
  <si>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</si>
  <si>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экономики</t>
  </si>
  <si>
    <t>Обеспечение деятельности учебно-методических кабинетов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</si>
  <si>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</si>
  <si>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800</t>
  </si>
  <si>
    <t>13</t>
  </si>
  <si>
    <t>Дорожное хозяйство (дорожные фонды)</t>
  </si>
  <si>
    <t>Средства массовой информации</t>
  </si>
  <si>
    <t xml:space="preserve">Другие вопросы в области культуры, кинематографии </t>
  </si>
  <si>
    <t>Иные бюджетные ассигнования</t>
  </si>
  <si>
    <t xml:space="preserve">Подпрограмма "Профилактика экстремизма на территории Спировского муниципального округа"  </t>
  </si>
  <si>
    <t xml:space="preserve">Подпрограмма "Профилактика терроризма на территории Спировского муниципального округа"  </t>
  </si>
  <si>
    <t>2330000000</t>
  </si>
  <si>
    <t>2320000000</t>
  </si>
  <si>
    <t>2330120005</t>
  </si>
  <si>
    <t>2320220001</t>
  </si>
  <si>
    <t xml:space="preserve">Подпрограмма "Профилактика терроризма на территории  Спировского муниципального округа Тверской области"  </t>
  </si>
  <si>
    <t>052012023Б</t>
  </si>
  <si>
    <t>Подпрограмма "Организация общественных работ для безработных и ищущих работу граждан в Спировском муниципальном округе" на 2022-2027 годы</t>
  </si>
  <si>
    <t>Организация проведения оплачиваемых общественных работ для безработных и ищущих работу граждан</t>
  </si>
  <si>
    <t>0510120008</t>
  </si>
  <si>
    <t>041032001Б</t>
  </si>
  <si>
    <t>Организация мероприятия по поддержке деятельности волонтеров и общественных объединений</t>
  </si>
  <si>
    <t>042012006Б</t>
  </si>
  <si>
    <t>Обеспечение благоустроенными жилыми помещениями специализированного жилищного фонда детей- сирот, детей, оставшихся без попечения родителей, лиц из их числа по договорам найма специализированных жилых помещений за счёт средств федерального бюджета</t>
  </si>
  <si>
    <t>99400R0820</t>
  </si>
  <si>
    <t>Создание условий для поддержки молодежных инициатив в сфере добровольчества и волонтерства</t>
  </si>
  <si>
    <t>2600000000</t>
  </si>
  <si>
    <t>Муниципальная программа Спировского муниципального округа Тверской области "Профилактика безнадзорности и правонарушений несовершеннолетних на территории Спировского муниципального округа" на 2023-2028 годы</t>
  </si>
  <si>
    <t>2610000000</t>
  </si>
  <si>
    <t>2610120011</t>
  </si>
  <si>
    <t>Подпрограмма "Организационно-методическое и информационное обеспечение деятельности учреждений системы профилактики беспризорности, безнадзорности и правонарушений несовершеннолетних"</t>
  </si>
  <si>
    <t>Повышение квалификации субъектов системы профилактики безнадзорности и правонарушений несовершеннолетних</t>
  </si>
  <si>
    <t xml:space="preserve">Благоустройство кладбища урочище Бобово поселка Спирово Спировского муниципального округа Тверской области – II этап за счёт средств бюджета муниципального округа </t>
  </si>
  <si>
    <t>21301S9002</t>
  </si>
  <si>
    <t>21301S9005</t>
  </si>
  <si>
    <t>Обустройство площадок ТКО на территории п. Спирово Спировского муниципального округа Тверской области за счёт средств бюджета муниципального округа</t>
  </si>
  <si>
    <t>Обустройство площадок ТКО на территории д. Ососье, д.Ямное, д.Аржаное, д.Тарасово, д.Бережки, д.Большая Богданиха, с. Козлово, д.Никулино Спировского муниципального округа Тверской области за счёт средств бюджета муниципального округа</t>
  </si>
  <si>
    <t>Физическая культура</t>
  </si>
  <si>
    <t>Обустройство спортивной площадки с Выдропужск Спировского муниципального округа Тверской области за счёт средств бюджета муниципального округа</t>
  </si>
  <si>
    <t>Подпрограмма "Обеспечение условий для организации досуга несовершеннолетних"</t>
  </si>
  <si>
    <t>Вовлечение несовершеннолетних, находящихся в группе риска, в патриотическую и волонтерскую деятельность</t>
  </si>
  <si>
    <t>Подпрограмма "Обеспечение трудовой занятости несовершеннолетних, оказавшихся в социально опасном положении"</t>
  </si>
  <si>
    <t>2130119004</t>
  </si>
  <si>
    <t>21301S9004</t>
  </si>
  <si>
    <t>21301S9003</t>
  </si>
  <si>
    <t>Подпрограмма "Организация работы с несовершеннолетними по профилактике рецидивной преступности"</t>
  </si>
  <si>
    <t>Организация посещений несовершеннолетними, находящими в группе риска, изоляторов временного содержания лиц, совершивших преступления</t>
  </si>
  <si>
    <t>Временное трудоустройство несовершеннолетних, состоящих на различных видах учёта, находящихся в группе риска, в свободное от учёбы время</t>
  </si>
  <si>
    <t>Разработка, изготовление и распространение в местах массового пребывания людей информационных материалов (листовок, памяток) по вопросам противодействия терроризму и экстремизму, памяток для мигрантов по соблюдению общепринятых правил и норм поведения</t>
  </si>
  <si>
    <t>Обеспечение безопасности объектов транспортной инфраструктуры</t>
  </si>
  <si>
    <t>Приобретение и установка детских игровых комплексов за счет средств областного бюджета</t>
  </si>
  <si>
    <t>Подготовка проектов межевания земельных участков и на проведение кадастровых работ</t>
  </si>
  <si>
    <t>от 02.03.2023 № 187 "О внесении изменений в решение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</si>
</sst>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#,##0.000"/>
    <numFmt numFmtId="177" formatCode="#,##0.0"/>
    <numFmt numFmtId="178" formatCode="#,##0_ ;\-#,##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E"/>
      <family val="1"/>
    </font>
    <font>
      <b/>
      <sz val="16"/>
      <name val="Times New Roman CE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E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sz val="9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0" borderId="1">
      <alignment vertical="top" wrapText="1"/>
      <protection/>
    </xf>
    <xf numFmtId="1" fontId="30" fillId="0" borderId="1">
      <alignment horizontal="center" vertical="top" shrinkToFit="1"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2" applyNumberFormat="0" applyAlignment="0" applyProtection="0"/>
    <xf numFmtId="0" fontId="52" fillId="26" borderId="3" applyNumberFormat="0" applyAlignment="0" applyProtection="0"/>
    <xf numFmtId="0" fontId="53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27" borderId="8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0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5" fontId="0" fillId="0" borderId="0" xfId="0" applyNumberFormat="1" applyAlignment="1">
      <alignment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170" fontId="13" fillId="0" borderId="11" xfId="45" applyFont="1" applyFill="1" applyBorder="1" applyAlignment="1">
      <alignment horizontal="right" vertical="center" wrapText="1"/>
    </xf>
    <xf numFmtId="170" fontId="13" fillId="0" borderId="11" xfId="45" applyFont="1" applyFill="1" applyBorder="1" applyAlignment="1">
      <alignment horizontal="right" wrapText="1"/>
    </xf>
    <xf numFmtId="170" fontId="13" fillId="0" borderId="11" xfId="45" applyFont="1" applyFill="1" applyBorder="1" applyAlignment="1">
      <alignment horizontal="right" wrapText="1"/>
    </xf>
    <xf numFmtId="0" fontId="7" fillId="0" borderId="0" xfId="0" applyFont="1" applyBorder="1" applyAlignment="1">
      <alignment horizontal="justify" wrapText="1"/>
    </xf>
    <xf numFmtId="0" fontId="7" fillId="0" borderId="11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justify" wrapText="1"/>
    </xf>
    <xf numFmtId="175" fontId="14" fillId="0" borderId="1" xfId="0" applyNumberFormat="1" applyFont="1" applyFill="1" applyBorder="1" applyAlignment="1">
      <alignment horizontal="right" wrapText="1"/>
    </xf>
    <xf numFmtId="175" fontId="18" fillId="0" borderId="1" xfId="0" applyNumberFormat="1" applyFont="1" applyFill="1" applyBorder="1" applyAlignment="1">
      <alignment horizontal="right" wrapText="1"/>
    </xf>
    <xf numFmtId="175" fontId="13" fillId="0" borderId="1" xfId="0" applyNumberFormat="1" applyFont="1" applyFill="1" applyBorder="1" applyAlignment="1">
      <alignment horizontal="right" wrapText="1"/>
    </xf>
    <xf numFmtId="175" fontId="14" fillId="0" borderId="1" xfId="0" applyNumberFormat="1" applyFont="1" applyFill="1" applyBorder="1" applyAlignment="1">
      <alignment horizontal="right" wrapText="1"/>
    </xf>
    <xf numFmtId="175" fontId="18" fillId="0" borderId="1" xfId="0" applyNumberFormat="1" applyFont="1" applyFill="1" applyBorder="1" applyAlignment="1">
      <alignment horizontal="right" wrapText="1"/>
    </xf>
    <xf numFmtId="175" fontId="5" fillId="0" borderId="1" xfId="0" applyNumberFormat="1" applyFont="1" applyBorder="1" applyAlignment="1">
      <alignment horizontal="right"/>
    </xf>
    <xf numFmtId="175" fontId="20" fillId="0" borderId="1" xfId="0" applyNumberFormat="1" applyFont="1" applyBorder="1" applyAlignment="1">
      <alignment horizontal="right"/>
    </xf>
    <xf numFmtId="175" fontId="0" fillId="0" borderId="1" xfId="0" applyNumberFormat="1" applyFont="1" applyBorder="1" applyAlignment="1">
      <alignment horizontal="right"/>
    </xf>
    <xf numFmtId="49" fontId="12" fillId="0" borderId="11" xfId="0" applyNumberFormat="1" applyFont="1" applyFill="1" applyBorder="1" applyAlignment="1">
      <alignment horizontal="right" wrapText="1"/>
    </xf>
    <xf numFmtId="0" fontId="12" fillId="0" borderId="11" xfId="0" applyNumberFormat="1" applyFont="1" applyFill="1" applyBorder="1" applyAlignment="1">
      <alignment horizontal="right"/>
    </xf>
    <xf numFmtId="49" fontId="13" fillId="0" borderId="11" xfId="45" applyNumberFormat="1" applyFont="1" applyFill="1" applyBorder="1" applyAlignment="1">
      <alignment horizontal="right" wrapText="1"/>
    </xf>
    <xf numFmtId="0" fontId="13" fillId="0" borderId="11" xfId="45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175" fontId="7" fillId="0" borderId="11" xfId="0" applyNumberFormat="1" applyFont="1" applyFill="1" applyBorder="1" applyAlignment="1">
      <alignment horizontal="right" vertical="center" shrinkToFit="1"/>
    </xf>
    <xf numFmtId="176" fontId="12" fillId="0" borderId="11" xfId="0" applyNumberFormat="1" applyFont="1" applyFill="1" applyBorder="1" applyAlignment="1">
      <alignment horizontal="right" shrinkToFit="1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vertical="center" wrapText="1"/>
      <protection locked="0"/>
    </xf>
    <xf numFmtId="175" fontId="12" fillId="0" borderId="11" xfId="0" applyNumberFormat="1" applyFont="1" applyFill="1" applyBorder="1" applyAlignment="1">
      <alignment horizontal="right" shrinkToFi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left" vertical="center" wrapText="1"/>
    </xf>
    <xf numFmtId="175" fontId="7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justify" vertical="center" wrapText="1"/>
    </xf>
    <xf numFmtId="175" fontId="12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/>
    </xf>
    <xf numFmtId="170" fontId="11" fillId="0" borderId="11" xfId="45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4" fillId="0" borderId="12" xfId="0" applyFont="1" applyFill="1" applyBorder="1" applyAlignment="1">
      <alignment horizontal="justify" wrapText="1"/>
    </xf>
    <xf numFmtId="0" fontId="8" fillId="0" borderId="13" xfId="0" applyFont="1" applyBorder="1" applyAlignment="1">
      <alignment horizontal="justify" wrapText="1"/>
    </xf>
    <xf numFmtId="0" fontId="19" fillId="0" borderId="13" xfId="0" applyFont="1" applyBorder="1" applyAlignment="1">
      <alignment horizontal="justify" wrapText="1"/>
    </xf>
    <xf numFmtId="0" fontId="7" fillId="32" borderId="13" xfId="0" applyFont="1" applyFill="1" applyBorder="1" applyAlignment="1">
      <alignment horizontal="justify" wrapText="1"/>
    </xf>
    <xf numFmtId="0" fontId="7" fillId="32" borderId="13" xfId="0" applyFont="1" applyFill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21" fillId="0" borderId="13" xfId="0" applyFont="1" applyBorder="1" applyAlignment="1">
      <alignment horizontal="justify" wrapText="1"/>
    </xf>
    <xf numFmtId="0" fontId="8" fillId="32" borderId="13" xfId="0" applyNumberFormat="1" applyFont="1" applyFill="1" applyBorder="1" applyAlignment="1">
      <alignment horizontal="justify" wrapText="1"/>
    </xf>
    <xf numFmtId="0" fontId="19" fillId="32" borderId="13" xfId="0" applyFont="1" applyFill="1" applyBorder="1" applyAlignment="1">
      <alignment horizontal="justify" wrapText="1"/>
    </xf>
    <xf numFmtId="0" fontId="21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justify"/>
    </xf>
    <xf numFmtId="4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32" borderId="13" xfId="0" applyNumberFormat="1" applyFont="1" applyFill="1" applyBorder="1" applyAlignment="1">
      <alignment horizontal="justify" wrapText="1"/>
    </xf>
    <xf numFmtId="175" fontId="13" fillId="0" borderId="1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justify" wrapText="1"/>
    </xf>
    <xf numFmtId="0" fontId="0" fillId="0" borderId="11" xfId="0" applyNumberFormat="1" applyBorder="1" applyAlignment="1">
      <alignment horizontal="left"/>
    </xf>
    <xf numFmtId="0" fontId="12" fillId="0" borderId="13" xfId="0" applyFont="1" applyBorder="1" applyAlignment="1">
      <alignment horizontal="justify" wrapText="1"/>
    </xf>
    <xf numFmtId="175" fontId="0" fillId="0" borderId="1" xfId="0" applyNumberFormat="1" applyFont="1" applyBorder="1" applyAlignment="1">
      <alignment horizontal="right"/>
    </xf>
    <xf numFmtId="0" fontId="12" fillId="0" borderId="13" xfId="0" applyFont="1" applyBorder="1" applyAlignment="1">
      <alignment horizontal="justify" wrapText="1"/>
    </xf>
    <xf numFmtId="0" fontId="12" fillId="0" borderId="11" xfId="0" applyNumberFormat="1" applyFont="1" applyBorder="1" applyAlignment="1">
      <alignment horizontal="left"/>
    </xf>
    <xf numFmtId="0" fontId="13" fillId="0" borderId="1" xfId="0" applyNumberFormat="1" applyFont="1" applyFill="1" applyBorder="1" applyAlignment="1">
      <alignment horizontal="left" vertical="top" wrapText="1" indent="1"/>
    </xf>
    <xf numFmtId="0" fontId="13" fillId="0" borderId="11" xfId="45" applyNumberFormat="1" applyFont="1" applyFill="1" applyBorder="1" applyAlignment="1">
      <alignment horizontal="left" wrapText="1"/>
    </xf>
    <xf numFmtId="49" fontId="12" fillId="0" borderId="11" xfId="0" applyNumberFormat="1" applyFont="1" applyBorder="1" applyAlignment="1">
      <alignment horizontal="left"/>
    </xf>
    <xf numFmtId="170" fontId="13" fillId="0" borderId="11" xfId="45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horizontal="left"/>
    </xf>
    <xf numFmtId="175" fontId="0" fillId="0" borderId="1" xfId="0" applyNumberFormat="1" applyFont="1" applyBorder="1" applyAlignment="1">
      <alignment horizontal="right"/>
    </xf>
    <xf numFmtId="170" fontId="12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170" fontId="12" fillId="0" borderId="11" xfId="0" applyNumberFormat="1" applyFont="1" applyBorder="1" applyAlignment="1">
      <alignment horizontal="justify" wrapText="1"/>
    </xf>
    <xf numFmtId="0" fontId="13" fillId="0" borderId="1" xfId="0" applyNumberFormat="1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justify" wrapText="1"/>
    </xf>
    <xf numFmtId="0" fontId="14" fillId="0" borderId="13" xfId="0" applyFont="1" applyFill="1" applyBorder="1" applyAlignment="1">
      <alignment horizontal="justify" wrapText="1"/>
    </xf>
    <xf numFmtId="0" fontId="13" fillId="0" borderId="0" xfId="0" applyNumberFormat="1" applyFont="1" applyFill="1" applyBorder="1" applyAlignment="1">
      <alignment horizontal="justify" vertical="top" wrapText="1"/>
    </xf>
    <xf numFmtId="0" fontId="13" fillId="0" borderId="0" xfId="0" applyNumberFormat="1" applyFont="1" applyFill="1" applyBorder="1" applyAlignment="1">
      <alignment horizontal="left" vertical="top" wrapText="1" indent="1"/>
    </xf>
    <xf numFmtId="170" fontId="12" fillId="0" borderId="13" xfId="0" applyNumberFormat="1" applyFont="1" applyBorder="1" applyAlignment="1">
      <alignment horizontal="justify" wrapText="1"/>
    </xf>
    <xf numFmtId="174" fontId="12" fillId="0" borderId="14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 horizontal="right"/>
    </xf>
    <xf numFmtId="0" fontId="12" fillId="0" borderId="13" xfId="0" applyNumberFormat="1" applyFont="1" applyBorder="1" applyAlignment="1">
      <alignment horizontal="justify" wrapText="1"/>
    </xf>
    <xf numFmtId="175" fontId="13" fillId="0" borderId="0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/>
    </xf>
    <xf numFmtId="0" fontId="13" fillId="0" borderId="11" xfId="45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75" fontId="8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justify" wrapText="1"/>
    </xf>
    <xf numFmtId="176" fontId="11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5" fontId="12" fillId="0" borderId="11" xfId="0" applyNumberFormat="1" applyFont="1" applyFill="1" applyBorder="1" applyAlignment="1">
      <alignment horizontal="right"/>
    </xf>
    <xf numFmtId="175" fontId="12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 wrapText="1"/>
    </xf>
    <xf numFmtId="49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justify" wrapText="1"/>
    </xf>
    <xf numFmtId="176" fontId="11" fillId="0" borderId="11" xfId="0" applyNumberFormat="1" applyFont="1" applyFill="1" applyBorder="1" applyAlignment="1">
      <alignment horizontal="right" shrinkToFit="1"/>
    </xf>
    <xf numFmtId="175" fontId="11" fillId="0" borderId="11" xfId="0" applyNumberFormat="1" applyFont="1" applyFill="1" applyBorder="1" applyAlignment="1">
      <alignment horizontal="right" shrinkToFit="1"/>
    </xf>
    <xf numFmtId="175" fontId="11" fillId="0" borderId="11" xfId="0" applyNumberFormat="1" applyFont="1" applyFill="1" applyBorder="1" applyAlignment="1">
      <alignment horizontal="right"/>
    </xf>
    <xf numFmtId="49" fontId="12" fillId="0" borderId="11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>
      <alignment/>
    </xf>
    <xf numFmtId="0" fontId="12" fillId="0" borderId="11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vertical="center" wrapText="1"/>
    </xf>
    <xf numFmtId="175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75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justify" vertical="center" wrapText="1"/>
    </xf>
    <xf numFmtId="0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 wrapText="1"/>
    </xf>
    <xf numFmtId="175" fontId="8" fillId="0" borderId="11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justify" vertical="center" wrapText="1"/>
    </xf>
    <xf numFmtId="175" fontId="8" fillId="0" borderId="11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>
      <alignment horizontal="justify" vertical="center" wrapText="1"/>
    </xf>
    <xf numFmtId="170" fontId="7" fillId="0" borderId="11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justify" wrapText="1"/>
    </xf>
    <xf numFmtId="175" fontId="8" fillId="0" borderId="11" xfId="0" applyNumberFormat="1" applyFont="1" applyFill="1" applyBorder="1" applyAlignment="1">
      <alignment horizontal="right" vertical="center" shrinkToFit="1"/>
    </xf>
    <xf numFmtId="175" fontId="7" fillId="0" borderId="11" xfId="0" applyNumberFormat="1" applyFont="1" applyFill="1" applyBorder="1" applyAlignment="1">
      <alignment horizontal="right" vertical="center" shrinkToFit="1"/>
    </xf>
    <xf numFmtId="0" fontId="11" fillId="0" borderId="11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justify" wrapText="1"/>
    </xf>
    <xf numFmtId="170" fontId="14" fillId="0" borderId="11" xfId="45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 wrapText="1"/>
    </xf>
    <xf numFmtId="175" fontId="11" fillId="0" borderId="11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right" wrapText="1"/>
    </xf>
    <xf numFmtId="0" fontId="22" fillId="0" borderId="11" xfId="0" applyFont="1" applyFill="1" applyBorder="1" applyAlignment="1">
      <alignment horizontal="justify" wrapText="1"/>
    </xf>
    <xf numFmtId="175" fontId="22" fillId="0" borderId="11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right" wrapText="1"/>
    </xf>
    <xf numFmtId="175" fontId="23" fillId="0" borderId="11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left"/>
    </xf>
    <xf numFmtId="49" fontId="20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left"/>
    </xf>
    <xf numFmtId="0" fontId="20" fillId="0" borderId="11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0" fontId="18" fillId="0" borderId="13" xfId="0" applyFont="1" applyFill="1" applyBorder="1" applyAlignment="1">
      <alignment horizontal="justify" wrapText="1"/>
    </xf>
    <xf numFmtId="176" fontId="12" fillId="0" borderId="0" xfId="0" applyNumberFormat="1" applyFont="1" applyFill="1" applyBorder="1" applyAlignment="1">
      <alignment horizontal="right" shrinkToFit="1"/>
    </xf>
    <xf numFmtId="49" fontId="7" fillId="0" borderId="15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3" fillId="0" borderId="12" xfId="0" applyFont="1" applyFill="1" applyBorder="1" applyAlignment="1">
      <alignment horizontal="justify" wrapText="1"/>
    </xf>
    <xf numFmtId="49" fontId="12" fillId="0" borderId="11" xfId="0" applyNumberFormat="1" applyFont="1" applyBorder="1" applyAlignment="1">
      <alignment horizontal="right"/>
    </xf>
    <xf numFmtId="0" fontId="13" fillId="0" borderId="16" xfId="0" applyNumberFormat="1" applyFont="1" applyFill="1" applyBorder="1" applyAlignment="1">
      <alignment horizontal="justify" vertical="top" wrapText="1"/>
    </xf>
    <xf numFmtId="170" fontId="18" fillId="0" borderId="11" xfId="45" applyFont="1" applyFill="1" applyBorder="1" applyAlignment="1">
      <alignment horizontal="left" wrapText="1"/>
    </xf>
    <xf numFmtId="0" fontId="18" fillId="0" borderId="16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justify" wrapText="1"/>
    </xf>
    <xf numFmtId="0" fontId="14" fillId="0" borderId="11" xfId="0" applyNumberFormat="1" applyFont="1" applyFill="1" applyBorder="1" applyAlignment="1">
      <alignment horizontal="justify" wrapText="1"/>
    </xf>
    <xf numFmtId="49" fontId="13" fillId="0" borderId="11" xfId="45" applyNumberFormat="1" applyFont="1" applyFill="1" applyBorder="1" applyAlignment="1">
      <alignment horizontal="left" wrapText="1"/>
    </xf>
    <xf numFmtId="1" fontId="29" fillId="0" borderId="1" xfId="34" applyNumberFormat="1" applyFont="1" applyFill="1" applyAlignment="1" applyProtection="1">
      <alignment horizontal="center" shrinkToFit="1"/>
      <protection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49" fontId="0" fillId="0" borderId="11" xfId="0" applyNumberFormat="1" applyBorder="1" applyAlignment="1">
      <alignment horizontal="left"/>
    </xf>
    <xf numFmtId="175" fontId="0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 horizontal="justify" wrapText="1"/>
    </xf>
    <xf numFmtId="0" fontId="13" fillId="0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1" fontId="29" fillId="0" borderId="1" xfId="34" applyNumberFormat="1" applyFont="1" applyFill="1" applyBorder="1" applyAlignment="1" applyProtection="1">
      <alignment horizontal="center" shrinkToFit="1"/>
      <protection/>
    </xf>
    <xf numFmtId="0" fontId="13" fillId="0" borderId="1" xfId="33" applyNumberFormat="1" applyFont="1" applyFill="1" applyBorder="1" applyAlignment="1" applyProtection="1">
      <alignment horizontal="justify" vertical="top" wrapText="1"/>
      <protection/>
    </xf>
    <xf numFmtId="0" fontId="12" fillId="0" borderId="0" xfId="0" applyFont="1" applyAlignment="1">
      <alignment wrapText="1"/>
    </xf>
    <xf numFmtId="0" fontId="13" fillId="0" borderId="17" xfId="0" applyNumberFormat="1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13" fillId="0" borderId="18" xfId="0" applyNumberFormat="1" applyFont="1" applyFill="1" applyBorder="1" applyAlignment="1">
      <alignment horizontal="left" vertical="top" wrapText="1" indent="1"/>
    </xf>
    <xf numFmtId="0" fontId="13" fillId="0" borderId="11" xfId="0" applyNumberFormat="1" applyFont="1" applyFill="1" applyBorder="1" applyAlignment="1">
      <alignment horizontal="left" vertical="top" wrapText="1" indent="1"/>
    </xf>
    <xf numFmtId="0" fontId="13" fillId="0" borderId="11" xfId="0" applyNumberFormat="1" applyFont="1" applyFill="1" applyBorder="1" applyAlignment="1">
      <alignment horizontal="justify" vertical="top" wrapText="1"/>
    </xf>
    <xf numFmtId="0" fontId="13" fillId="0" borderId="18" xfId="0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justify" wrapText="1"/>
    </xf>
    <xf numFmtId="0" fontId="13" fillId="0" borderId="19" xfId="0" applyNumberFormat="1" applyFont="1" applyFill="1" applyBorder="1" applyAlignment="1">
      <alignment horizontal="justify" vertical="top" wrapText="1"/>
    </xf>
    <xf numFmtId="0" fontId="13" fillId="0" borderId="20" xfId="0" applyNumberFormat="1" applyFont="1" applyFill="1" applyBorder="1" applyAlignment="1">
      <alignment horizontal="justify" vertical="top" wrapText="1"/>
    </xf>
    <xf numFmtId="0" fontId="13" fillId="0" borderId="21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right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2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22">
      <selection activeCell="H16" sqref="H16"/>
    </sheetView>
  </sheetViews>
  <sheetFormatPr defaultColWidth="9.00390625" defaultRowHeight="12.75"/>
  <cols>
    <col min="1" max="1" width="3.25390625" style="95" customWidth="1"/>
    <col min="2" max="2" width="3.625" style="95" customWidth="1"/>
    <col min="3" max="3" width="59.875" style="95" customWidth="1"/>
    <col min="4" max="4" width="12.125" style="95" customWidth="1"/>
    <col min="5" max="5" width="10.625" style="95" customWidth="1"/>
    <col min="6" max="6" width="11.25390625" style="95" customWidth="1"/>
    <col min="7" max="16384" width="9.125" style="95" customWidth="1"/>
  </cols>
  <sheetData>
    <row r="1" spans="3:6" ht="12.75">
      <c r="C1" s="211" t="s">
        <v>467</v>
      </c>
      <c r="D1" s="211"/>
      <c r="E1" s="211"/>
      <c r="F1" s="211"/>
    </row>
    <row r="2" spans="3:6" ht="12.75">
      <c r="C2" s="211" t="s">
        <v>468</v>
      </c>
      <c r="D2" s="211"/>
      <c r="E2" s="211"/>
      <c r="F2" s="211"/>
    </row>
    <row r="3" spans="3:6" ht="12.75">
      <c r="C3" s="211" t="s">
        <v>547</v>
      </c>
      <c r="D3" s="211"/>
      <c r="E3" s="211"/>
      <c r="F3" s="211"/>
    </row>
    <row r="4" spans="3:6" ht="12.75">
      <c r="C4" s="212" t="s">
        <v>469</v>
      </c>
      <c r="D4" s="212"/>
      <c r="E4" s="212"/>
      <c r="F4" s="212"/>
    </row>
    <row r="5" spans="3:6" ht="12.75">
      <c r="C5" s="212" t="s">
        <v>470</v>
      </c>
      <c r="D5" s="212"/>
      <c r="E5" s="212"/>
      <c r="F5" s="212"/>
    </row>
    <row r="6" spans="3:6" ht="12.75">
      <c r="C6" s="212" t="s">
        <v>230</v>
      </c>
      <c r="D6" s="212"/>
      <c r="E6" s="212"/>
      <c r="F6" s="212"/>
    </row>
    <row r="8" spans="1:6" ht="12.75">
      <c r="A8" s="100"/>
      <c r="B8" s="97"/>
      <c r="C8" s="211" t="s">
        <v>285</v>
      </c>
      <c r="D8" s="213"/>
      <c r="E8" s="214"/>
      <c r="F8" s="214"/>
    </row>
    <row r="9" spans="1:6" ht="12.75">
      <c r="A9" s="100"/>
      <c r="B9" s="97"/>
      <c r="C9" s="211" t="s">
        <v>249</v>
      </c>
      <c r="D9" s="213"/>
      <c r="E9" s="215"/>
      <c r="F9" s="215"/>
    </row>
    <row r="10" spans="1:6" ht="12.75">
      <c r="A10" s="100"/>
      <c r="B10" s="97"/>
      <c r="C10" s="211" t="s">
        <v>471</v>
      </c>
      <c r="D10" s="211"/>
      <c r="E10" s="211"/>
      <c r="F10" s="211"/>
    </row>
    <row r="11" spans="1:6" ht="12.75" customHeight="1">
      <c r="A11" s="100"/>
      <c r="B11" s="97"/>
      <c r="C11" s="211" t="s">
        <v>225</v>
      </c>
      <c r="D11" s="213"/>
      <c r="E11" s="215"/>
      <c r="F11" s="215"/>
    </row>
    <row r="12" spans="1:6" ht="12.75" customHeight="1">
      <c r="A12" s="100"/>
      <c r="B12" s="97"/>
      <c r="C12" s="98"/>
      <c r="D12" s="99"/>
      <c r="E12" s="200"/>
      <c r="F12" s="200"/>
    </row>
    <row r="13" spans="1:6" ht="12.75" customHeight="1">
      <c r="A13" s="100"/>
      <c r="B13" s="97"/>
      <c r="C13" s="98"/>
      <c r="D13" s="99"/>
      <c r="E13" s="200"/>
      <c r="F13" s="200"/>
    </row>
    <row r="14" spans="1:6" ht="12.75">
      <c r="A14" s="217" t="s">
        <v>226</v>
      </c>
      <c r="B14" s="218"/>
      <c r="C14" s="218"/>
      <c r="D14" s="218"/>
      <c r="E14" s="219"/>
      <c r="F14" s="219"/>
    </row>
    <row r="15" spans="1:6" ht="39" customHeight="1">
      <c r="A15" s="218"/>
      <c r="B15" s="218"/>
      <c r="C15" s="218"/>
      <c r="D15" s="218"/>
      <c r="E15" s="219"/>
      <c r="F15" s="219"/>
    </row>
    <row r="17" ht="0.75" customHeight="1"/>
    <row r="18" spans="1:6" ht="12.75" customHeight="1">
      <c r="A18" s="220" t="s">
        <v>435</v>
      </c>
      <c r="B18" s="220" t="s">
        <v>436</v>
      </c>
      <c r="C18" s="221" t="s">
        <v>439</v>
      </c>
      <c r="D18" s="222" t="s">
        <v>28</v>
      </c>
      <c r="E18" s="224"/>
      <c r="F18" s="224"/>
    </row>
    <row r="19" spans="1:6" ht="12.75">
      <c r="A19" s="220"/>
      <c r="B19" s="220"/>
      <c r="C19" s="221"/>
      <c r="D19" s="222" t="s">
        <v>216</v>
      </c>
      <c r="E19" s="216" t="s">
        <v>250</v>
      </c>
      <c r="F19" s="216" t="s">
        <v>227</v>
      </c>
    </row>
    <row r="20" spans="1:6" ht="3" customHeight="1">
      <c r="A20" s="220"/>
      <c r="B20" s="220"/>
      <c r="C20" s="221"/>
      <c r="D20" s="223"/>
      <c r="E20" s="216"/>
      <c r="F20" s="216"/>
    </row>
    <row r="21" spans="1:6" ht="12.75">
      <c r="A21" s="153" t="s">
        <v>440</v>
      </c>
      <c r="B21" s="153" t="s">
        <v>441</v>
      </c>
      <c r="C21" s="154" t="s">
        <v>442</v>
      </c>
      <c r="D21" s="40">
        <v>4</v>
      </c>
      <c r="E21" s="125">
        <v>5</v>
      </c>
      <c r="F21" s="125">
        <v>6</v>
      </c>
    </row>
    <row r="22" spans="1:6" ht="12.75">
      <c r="A22" s="117" t="s">
        <v>448</v>
      </c>
      <c r="B22" s="109"/>
      <c r="C22" s="155" t="s">
        <v>449</v>
      </c>
      <c r="D22" s="156">
        <f>D24+D25+D27+D28+D29+D23+D26</f>
        <v>53043.67999999999</v>
      </c>
      <c r="E22" s="156">
        <f>E24+E25+E27+E28+E29+E23+E26</f>
        <v>52727.552</v>
      </c>
      <c r="F22" s="156">
        <f>F24+F25+F27+F28+F29+F23+F26</f>
        <v>50231.05200000001</v>
      </c>
    </row>
    <row r="23" spans="1:6" ht="26.25" customHeight="1">
      <c r="A23" s="13" t="s">
        <v>448</v>
      </c>
      <c r="B23" s="28" t="s">
        <v>450</v>
      </c>
      <c r="C23" s="44" t="str">
        <f>'прил.4'!E30</f>
        <v>Функционирование высшего должностного лица субъекта Российской Федерации и муниципального образования</v>
      </c>
      <c r="D23" s="45">
        <f>'прил.4'!F30</f>
        <v>1763.156</v>
      </c>
      <c r="E23" s="45">
        <f>'прил.4'!G30</f>
        <v>1353.156</v>
      </c>
      <c r="F23" s="45">
        <f>'прил.4'!H30</f>
        <v>1353.156</v>
      </c>
    </row>
    <row r="24" spans="1:6" ht="41.25" customHeight="1">
      <c r="A24" s="28" t="s">
        <v>448</v>
      </c>
      <c r="B24" s="28" t="s">
        <v>488</v>
      </c>
      <c r="C24" s="44" t="s">
        <v>494</v>
      </c>
      <c r="D24" s="45">
        <f>'прил.4'!F36</f>
        <v>850.113</v>
      </c>
      <c r="E24" s="45">
        <f>'прил.4'!G36</f>
        <v>829.604</v>
      </c>
      <c r="F24" s="45">
        <f>'прил.4'!H36</f>
        <v>829.604</v>
      </c>
    </row>
    <row r="25" spans="1:6" ht="40.5" customHeight="1">
      <c r="A25" s="28" t="s">
        <v>448</v>
      </c>
      <c r="B25" s="28" t="s">
        <v>451</v>
      </c>
      <c r="C25" s="44" t="s">
        <v>497</v>
      </c>
      <c r="D25" s="45">
        <f>'прил.4'!F40</f>
        <v>36868.064</v>
      </c>
      <c r="E25" s="45">
        <f>'прил.4'!G40</f>
        <v>36749.078</v>
      </c>
      <c r="F25" s="45">
        <f>'прил.4'!H40</f>
        <v>33752.778000000006</v>
      </c>
    </row>
    <row r="26" spans="1:6" ht="15" customHeight="1">
      <c r="A26" s="28" t="s">
        <v>448</v>
      </c>
      <c r="B26" s="28" t="s">
        <v>487</v>
      </c>
      <c r="C26" s="44" t="s">
        <v>165</v>
      </c>
      <c r="D26" s="45">
        <f>'прил.4'!F60</f>
        <v>1.2</v>
      </c>
      <c r="E26" s="45">
        <f>'прил.4'!G60</f>
        <v>1.3</v>
      </c>
      <c r="F26" s="45">
        <f>'прил.4'!H60</f>
        <v>1.2</v>
      </c>
    </row>
    <row r="27" spans="1:6" ht="25.5">
      <c r="A27" s="28" t="s">
        <v>448</v>
      </c>
      <c r="B27" s="28" t="s">
        <v>460</v>
      </c>
      <c r="C27" s="44" t="s">
        <v>491</v>
      </c>
      <c r="D27" s="45">
        <f>'прил.4'!F65</f>
        <v>6599.163</v>
      </c>
      <c r="E27" s="45">
        <f>'прил.4'!G65</f>
        <v>6531.73</v>
      </c>
      <c r="F27" s="45">
        <f>'прил.4'!H65</f>
        <v>6531.73</v>
      </c>
    </row>
    <row r="28" spans="1:6" ht="12.75">
      <c r="A28" s="28" t="s">
        <v>448</v>
      </c>
      <c r="B28" s="28" t="s">
        <v>486</v>
      </c>
      <c r="C28" s="44" t="s">
        <v>484</v>
      </c>
      <c r="D28" s="45">
        <f>'прил.4'!F71</f>
        <v>3500</v>
      </c>
      <c r="E28" s="45">
        <f>'прил.4'!G71</f>
        <v>4000</v>
      </c>
      <c r="F28" s="45">
        <f>'прил.4'!H71</f>
        <v>4500</v>
      </c>
    </row>
    <row r="29" spans="1:6" ht="12.75">
      <c r="A29" s="28" t="s">
        <v>448</v>
      </c>
      <c r="B29" s="28" t="s">
        <v>499</v>
      </c>
      <c r="C29" s="44" t="s">
        <v>452</v>
      </c>
      <c r="D29" s="45">
        <f>'прил.4'!F76</f>
        <v>3461.984</v>
      </c>
      <c r="E29" s="45">
        <f>'прил.4'!G76</f>
        <v>3262.684</v>
      </c>
      <c r="F29" s="45">
        <f>'прил.4'!H76</f>
        <v>3262.584</v>
      </c>
    </row>
    <row r="30" spans="1:6" ht="12.75">
      <c r="A30" s="162" t="s">
        <v>450</v>
      </c>
      <c r="B30" s="162"/>
      <c r="C30" s="155" t="str">
        <f>'прил.4'!E101</f>
        <v>Национальная оборона</v>
      </c>
      <c r="D30" s="156">
        <f>D31</f>
        <v>601.2</v>
      </c>
      <c r="E30" s="156">
        <f>E31</f>
        <v>627.1</v>
      </c>
      <c r="F30" s="156">
        <f>F31</f>
        <v>648.3</v>
      </c>
    </row>
    <row r="31" spans="1:6" ht="12.75">
      <c r="A31" s="28" t="s">
        <v>450</v>
      </c>
      <c r="B31" s="28" t="s">
        <v>488</v>
      </c>
      <c r="C31" s="44" t="str">
        <f>'прил.4'!E102</f>
        <v>Мобилизационная и вневойсковая подготовка</v>
      </c>
      <c r="D31" s="45">
        <f>'прил.4'!F102</f>
        <v>601.2</v>
      </c>
      <c r="E31" s="45">
        <f>'прил.4'!G102</f>
        <v>627.1</v>
      </c>
      <c r="F31" s="45">
        <f>'прил.4'!H102</f>
        <v>648.3</v>
      </c>
    </row>
    <row r="32" spans="1:6" ht="12.75">
      <c r="A32" s="157" t="s">
        <v>488</v>
      </c>
      <c r="B32" s="157"/>
      <c r="C32" s="158" t="s">
        <v>431</v>
      </c>
      <c r="D32" s="159">
        <f>D33+D34+D35</f>
        <v>7271.18</v>
      </c>
      <c r="E32" s="159">
        <f>E33+E34+E35</f>
        <v>5285.309</v>
      </c>
      <c r="F32" s="159">
        <f>F33+F34+F35</f>
        <v>4570.309</v>
      </c>
    </row>
    <row r="33" spans="1:6" ht="12.75">
      <c r="A33" s="160" t="s">
        <v>488</v>
      </c>
      <c r="B33" s="160" t="s">
        <v>451</v>
      </c>
      <c r="C33" s="14" t="s">
        <v>3</v>
      </c>
      <c r="D33" s="161">
        <f>'прил.4'!F109</f>
        <v>569.3</v>
      </c>
      <c r="E33" s="161">
        <f>'прил.4'!G109</f>
        <v>600.6</v>
      </c>
      <c r="F33" s="161">
        <f>'прил.4'!H109</f>
        <v>600.6</v>
      </c>
    </row>
    <row r="34" spans="1:6" ht="25.5" customHeight="1">
      <c r="A34" s="160" t="s">
        <v>488</v>
      </c>
      <c r="B34" s="160" t="s">
        <v>461</v>
      </c>
      <c r="C34" s="14" t="str">
        <f>'прил.4'!E114</f>
        <v>Защита населения и территории от чрезвычайных ситуаций природного и техногенного характера, пожарная безопасность</v>
      </c>
      <c r="D34" s="161">
        <f>'прил.4'!F114</f>
        <v>3635.147</v>
      </c>
      <c r="E34" s="161">
        <f>'прил.4'!G114</f>
        <v>3734.709</v>
      </c>
      <c r="F34" s="161">
        <f>'прил.4'!H114</f>
        <v>3734.709</v>
      </c>
    </row>
    <row r="35" spans="1:6" ht="25.5" customHeight="1">
      <c r="A35" s="160" t="s">
        <v>488</v>
      </c>
      <c r="B35" s="160" t="s">
        <v>490</v>
      </c>
      <c r="C35" s="14" t="str">
        <f>'прил.4'!E125</f>
        <v>Другие вопросы в области национальной безопасности и правоохранительной деятельности</v>
      </c>
      <c r="D35" s="161">
        <f>'прил.4'!F125</f>
        <v>3066.733</v>
      </c>
      <c r="E35" s="161">
        <f>'прил.4'!G125</f>
        <v>950</v>
      </c>
      <c r="F35" s="161">
        <f>'прил.4'!H125</f>
        <v>235</v>
      </c>
    </row>
    <row r="36" spans="1:6" ht="12.75">
      <c r="A36" s="28" t="s">
        <v>451</v>
      </c>
      <c r="B36" s="28"/>
      <c r="C36" s="155" t="s">
        <v>463</v>
      </c>
      <c r="D36" s="156">
        <f>D39+D38+D37</f>
        <v>52912.972</v>
      </c>
      <c r="E36" s="156">
        <f>E39+E38+E37</f>
        <v>55434.695</v>
      </c>
      <c r="F36" s="156">
        <f>F39+F38+F37</f>
        <v>56720.295</v>
      </c>
    </row>
    <row r="37" spans="1:6" ht="12.75">
      <c r="A37" s="28" t="s">
        <v>451</v>
      </c>
      <c r="B37" s="28" t="s">
        <v>458</v>
      </c>
      <c r="C37" s="44" t="s">
        <v>464</v>
      </c>
      <c r="D37" s="45">
        <f>'прил.4'!F179</f>
        <v>7758.856</v>
      </c>
      <c r="E37" s="45">
        <f>'прил.4'!G179</f>
        <v>7538.075</v>
      </c>
      <c r="F37" s="45">
        <f>'прил.4'!H179</f>
        <v>7567.075</v>
      </c>
    </row>
    <row r="38" spans="1:6" ht="12.75">
      <c r="A38" s="28" t="s">
        <v>451</v>
      </c>
      <c r="B38" s="28" t="s">
        <v>453</v>
      </c>
      <c r="C38" s="14" t="s">
        <v>500</v>
      </c>
      <c r="D38" s="45">
        <f>'прил.4'!F186</f>
        <v>45133.596000000005</v>
      </c>
      <c r="E38" s="45">
        <f>'прил.4'!G186</f>
        <v>46769.5</v>
      </c>
      <c r="F38" s="45">
        <f>'прил.4'!H186</f>
        <v>47826.1</v>
      </c>
    </row>
    <row r="39" spans="1:6" ht="12.75">
      <c r="A39" s="28" t="s">
        <v>451</v>
      </c>
      <c r="B39" s="28" t="s">
        <v>483</v>
      </c>
      <c r="C39" s="14" t="s">
        <v>495</v>
      </c>
      <c r="D39" s="45">
        <f>'прил.4'!F205</f>
        <v>20.52</v>
      </c>
      <c r="E39" s="45">
        <f>'прил.4'!G205</f>
        <v>1127.12</v>
      </c>
      <c r="F39" s="45">
        <f>'прил.4'!H205</f>
        <v>1327.12</v>
      </c>
    </row>
    <row r="40" spans="1:6" ht="12.75">
      <c r="A40" s="162" t="s">
        <v>487</v>
      </c>
      <c r="B40" s="162"/>
      <c r="C40" s="118" t="str">
        <f>'прил.4'!E214</f>
        <v>Жилищно-коммунальное хозяйство</v>
      </c>
      <c r="D40" s="156">
        <f>D42+D43+D41</f>
        <v>30750.076000000005</v>
      </c>
      <c r="E40" s="156">
        <f>E42+E43+E41</f>
        <v>20671.5</v>
      </c>
      <c r="F40" s="156">
        <f>F42+F43+F41</f>
        <v>16521.627</v>
      </c>
    </row>
    <row r="41" spans="1:6" ht="12.75">
      <c r="A41" s="28" t="s">
        <v>487</v>
      </c>
      <c r="B41" s="28" t="s">
        <v>448</v>
      </c>
      <c r="C41" s="14" t="str">
        <f>'прил.5'!G174</f>
        <v>Жилищное  хозяйство</v>
      </c>
      <c r="D41" s="45">
        <f>'прил.4'!F215</f>
        <v>3950.7</v>
      </c>
      <c r="E41" s="45">
        <f>'прил.4'!G215</f>
        <v>2000</v>
      </c>
      <c r="F41" s="45">
        <f>'прил.4'!H215</f>
        <v>2000</v>
      </c>
    </row>
    <row r="42" spans="1:6" ht="12.75">
      <c r="A42" s="28" t="s">
        <v>487</v>
      </c>
      <c r="B42" s="28" t="s">
        <v>450</v>
      </c>
      <c r="C42" s="14" t="str">
        <f>'прил.4'!E220</f>
        <v>Коммунальное хозяйство</v>
      </c>
      <c r="D42" s="45">
        <f>'прил.4'!F220</f>
        <v>3830.989</v>
      </c>
      <c r="E42" s="45">
        <f>'прил.4'!G220</f>
        <v>8200</v>
      </c>
      <c r="F42" s="45">
        <f>'прил.4'!H220</f>
        <v>3700</v>
      </c>
    </row>
    <row r="43" spans="1:6" ht="12.75">
      <c r="A43" s="28" t="s">
        <v>487</v>
      </c>
      <c r="B43" s="28" t="s">
        <v>488</v>
      </c>
      <c r="C43" s="14" t="str">
        <f>'прил.4'!E234</f>
        <v>Благоустройство</v>
      </c>
      <c r="D43" s="45">
        <f>'прил.4'!F234</f>
        <v>22968.387000000002</v>
      </c>
      <c r="E43" s="45">
        <f>'прил.4'!G234</f>
        <v>10471.5</v>
      </c>
      <c r="F43" s="45">
        <f>'прил.4'!H234</f>
        <v>10821.627</v>
      </c>
    </row>
    <row r="44" spans="1:6" ht="12.75">
      <c r="A44" s="28" t="s">
        <v>454</v>
      </c>
      <c r="B44" s="28"/>
      <c r="C44" s="155" t="s">
        <v>455</v>
      </c>
      <c r="D44" s="156">
        <f>D45+D46+D50+D49+D47+D48</f>
        <v>205341.98299999998</v>
      </c>
      <c r="E44" s="156">
        <f>E45+E46+E50+E49+E47+E48</f>
        <v>198645.40399999998</v>
      </c>
      <c r="F44" s="156">
        <f>F45+F46+F50+F49+F47+F48</f>
        <v>198942.82199999996</v>
      </c>
    </row>
    <row r="45" spans="1:6" ht="12.75">
      <c r="A45" s="28" t="s">
        <v>454</v>
      </c>
      <c r="B45" s="28" t="s">
        <v>448</v>
      </c>
      <c r="C45" s="44" t="s">
        <v>456</v>
      </c>
      <c r="D45" s="45">
        <f>'прил.4'!F274</f>
        <v>45480.561</v>
      </c>
      <c r="E45" s="45">
        <f>'прил.4'!G274</f>
        <v>42839.454</v>
      </c>
      <c r="F45" s="45">
        <f>'прил.4'!H274</f>
        <v>43589</v>
      </c>
    </row>
    <row r="46" spans="1:6" ht="12.75">
      <c r="A46" s="28" t="s">
        <v>454</v>
      </c>
      <c r="B46" s="28" t="s">
        <v>450</v>
      </c>
      <c r="C46" s="44" t="s">
        <v>482</v>
      </c>
      <c r="D46" s="45">
        <f>'прил.4'!F285</f>
        <v>137891.81699999995</v>
      </c>
      <c r="E46" s="45">
        <f>'прил.4'!G285</f>
        <v>135096.76499999998</v>
      </c>
      <c r="F46" s="45">
        <f>'прил.4'!H285</f>
        <v>134727.18199999997</v>
      </c>
    </row>
    <row r="47" spans="1:6" ht="12.75">
      <c r="A47" s="28" t="s">
        <v>454</v>
      </c>
      <c r="B47" s="28" t="s">
        <v>488</v>
      </c>
      <c r="C47" s="44" t="str">
        <f>'прил.5'!G323</f>
        <v>Дополнительное образование детей</v>
      </c>
      <c r="D47" s="45">
        <f>'прил.4'!F314</f>
        <v>16071.423999999999</v>
      </c>
      <c r="E47" s="45">
        <f>'прил.4'!G314</f>
        <v>14864.91</v>
      </c>
      <c r="F47" s="45">
        <f>'прил.4'!H314</f>
        <v>14782.365</v>
      </c>
    </row>
    <row r="48" spans="1:6" ht="25.5">
      <c r="A48" s="28" t="s">
        <v>454</v>
      </c>
      <c r="B48" s="28" t="s">
        <v>487</v>
      </c>
      <c r="C48" s="44" t="str">
        <f>'прил.4'!E333</f>
        <v>Профессиональная подготовка, переподготовка и повышение квалификации</v>
      </c>
      <c r="D48" s="45">
        <f>'прил.4'!F337</f>
        <v>10</v>
      </c>
      <c r="E48" s="45">
        <f>'прил.4'!G337</f>
        <v>10</v>
      </c>
      <c r="F48" s="45">
        <f>'прил.4'!H337</f>
        <v>10</v>
      </c>
    </row>
    <row r="49" spans="1:6" ht="12.75">
      <c r="A49" s="28" t="s">
        <v>454</v>
      </c>
      <c r="B49" s="28" t="s">
        <v>454</v>
      </c>
      <c r="C49" s="44" t="s">
        <v>159</v>
      </c>
      <c r="D49" s="45">
        <f>'прил.4'!F338</f>
        <v>187</v>
      </c>
      <c r="E49" s="45">
        <f>'прил.4'!G338</f>
        <v>160</v>
      </c>
      <c r="F49" s="45">
        <f>'прил.4'!H338</f>
        <v>160</v>
      </c>
    </row>
    <row r="50" spans="1:6" ht="12.75">
      <c r="A50" s="28" t="s">
        <v>454</v>
      </c>
      <c r="B50" s="28" t="s">
        <v>453</v>
      </c>
      <c r="C50" s="44" t="s">
        <v>457</v>
      </c>
      <c r="D50" s="45">
        <f>'прил.4'!F372</f>
        <v>5701.181</v>
      </c>
      <c r="E50" s="45">
        <f>'прил.4'!G372</f>
        <v>5674.275000000001</v>
      </c>
      <c r="F50" s="45">
        <f>'прил.4'!H372</f>
        <v>5674.275000000001</v>
      </c>
    </row>
    <row r="51" spans="1:6" ht="12.75">
      <c r="A51" s="28" t="s">
        <v>458</v>
      </c>
      <c r="B51" s="28"/>
      <c r="C51" s="118" t="s">
        <v>158</v>
      </c>
      <c r="D51" s="156">
        <f>D52+D53</f>
        <v>40623.79899999999</v>
      </c>
      <c r="E51" s="156">
        <f>E52+E53</f>
        <v>42341.45</v>
      </c>
      <c r="F51" s="156">
        <f>F52+F53</f>
        <v>42055.526</v>
      </c>
    </row>
    <row r="52" spans="1:6" ht="12.75">
      <c r="A52" s="28" t="s">
        <v>458</v>
      </c>
      <c r="B52" s="28" t="s">
        <v>448</v>
      </c>
      <c r="C52" s="44" t="s">
        <v>459</v>
      </c>
      <c r="D52" s="45">
        <f>'прил.4'!F389</f>
        <v>33271.91499999999</v>
      </c>
      <c r="E52" s="45">
        <f>'прил.4'!G389</f>
        <v>35006.384</v>
      </c>
      <c r="F52" s="45">
        <f>'прил.4'!H389</f>
        <v>34720.46</v>
      </c>
    </row>
    <row r="53" spans="1:6" ht="12.75">
      <c r="A53" s="28" t="s">
        <v>458</v>
      </c>
      <c r="B53" s="28" t="s">
        <v>451</v>
      </c>
      <c r="C53" s="44" t="s">
        <v>502</v>
      </c>
      <c r="D53" s="45">
        <f>'прил.4'!F425</f>
        <v>7351.884</v>
      </c>
      <c r="E53" s="45">
        <f>'прил.4'!G425</f>
        <v>7335.066000000001</v>
      </c>
      <c r="F53" s="45">
        <f>'прил.4'!H425</f>
        <v>7335.066000000001</v>
      </c>
    </row>
    <row r="54" spans="1:6" ht="12.75">
      <c r="A54" s="28" t="s">
        <v>461</v>
      </c>
      <c r="B54" s="28"/>
      <c r="C54" s="118" t="s">
        <v>462</v>
      </c>
      <c r="D54" s="156">
        <f>D55+D56+D57</f>
        <v>5670.074</v>
      </c>
      <c r="E54" s="156">
        <f>E55+E56+E57</f>
        <v>5740.004</v>
      </c>
      <c r="F54" s="156">
        <f>F55+F56+F57</f>
        <v>8027.404</v>
      </c>
    </row>
    <row r="55" spans="1:6" ht="12.75">
      <c r="A55" s="28" t="s">
        <v>461</v>
      </c>
      <c r="B55" s="28" t="s">
        <v>448</v>
      </c>
      <c r="C55" s="14" t="s">
        <v>465</v>
      </c>
      <c r="D55" s="45">
        <f>'прил.4'!F438</f>
        <v>492.374</v>
      </c>
      <c r="E55" s="45">
        <f>'прил.4'!G438</f>
        <v>492.374</v>
      </c>
      <c r="F55" s="45">
        <f>'прил.4'!H438</f>
        <v>492.374</v>
      </c>
    </row>
    <row r="56" spans="1:6" ht="12.75">
      <c r="A56" s="28" t="s">
        <v>461</v>
      </c>
      <c r="B56" s="28" t="s">
        <v>488</v>
      </c>
      <c r="C56" s="14" t="s">
        <v>489</v>
      </c>
      <c r="D56" s="45">
        <f>'прил.4'!F443</f>
        <v>3272</v>
      </c>
      <c r="E56" s="45">
        <f>'прил.4'!G443</f>
        <v>3272</v>
      </c>
      <c r="F56" s="45">
        <f>'прил.4'!H443</f>
        <v>3272</v>
      </c>
    </row>
    <row r="57" spans="1:6" ht="12.75">
      <c r="A57" s="28" t="s">
        <v>461</v>
      </c>
      <c r="B57" s="28" t="s">
        <v>451</v>
      </c>
      <c r="C57" s="44" t="s">
        <v>492</v>
      </c>
      <c r="D57" s="45">
        <f>'прил.4'!F459</f>
        <v>1905.7</v>
      </c>
      <c r="E57" s="45">
        <f>'прил.4'!G459</f>
        <v>1975.63</v>
      </c>
      <c r="F57" s="45">
        <f>'прил.4'!H459</f>
        <v>4263.030000000001</v>
      </c>
    </row>
    <row r="58" spans="1:6" ht="12.75">
      <c r="A58" s="162" t="s">
        <v>486</v>
      </c>
      <c r="B58" s="162"/>
      <c r="C58" s="155" t="s">
        <v>35</v>
      </c>
      <c r="D58" s="156">
        <f>D60+D59</f>
        <v>2342.7799999999997</v>
      </c>
      <c r="E58" s="156">
        <f>E60+E59</f>
        <v>1400</v>
      </c>
      <c r="F58" s="156">
        <f>F60+F59</f>
        <v>1400</v>
      </c>
    </row>
    <row r="59" spans="1:6" ht="12.75">
      <c r="A59" s="28" t="s">
        <v>486</v>
      </c>
      <c r="B59" s="28" t="s">
        <v>448</v>
      </c>
      <c r="C59" s="44" t="str">
        <f>'прил.5'!G280</f>
        <v>Физическая культура</v>
      </c>
      <c r="D59" s="45">
        <f>'прил.4'!F474</f>
        <v>894.78</v>
      </c>
      <c r="E59" s="45">
        <f>'прил.4'!G480</f>
        <v>0</v>
      </c>
      <c r="F59" s="45">
        <f>'прил.4'!H480</f>
        <v>0</v>
      </c>
    </row>
    <row r="60" spans="1:6" ht="12.75">
      <c r="A60" s="28" t="s">
        <v>486</v>
      </c>
      <c r="B60" s="28" t="s">
        <v>450</v>
      </c>
      <c r="C60" s="44" t="s">
        <v>36</v>
      </c>
      <c r="D60" s="45">
        <f>'прил.4'!F482</f>
        <v>1448</v>
      </c>
      <c r="E60" s="45">
        <f>'прил.4'!G482</f>
        <v>1400</v>
      </c>
      <c r="F60" s="45">
        <f>'прил.4'!H482</f>
        <v>1400</v>
      </c>
    </row>
    <row r="61" spans="1:6" ht="12.75">
      <c r="A61" s="28" t="s">
        <v>483</v>
      </c>
      <c r="B61" s="28"/>
      <c r="C61" s="155" t="s">
        <v>501</v>
      </c>
      <c r="D61" s="156">
        <f>D62</f>
        <v>1627.3</v>
      </c>
      <c r="E61" s="156">
        <f>E62</f>
        <v>1627.3</v>
      </c>
      <c r="F61" s="156">
        <f>F62</f>
        <v>1627.3</v>
      </c>
    </row>
    <row r="62" spans="1:6" ht="12.75">
      <c r="A62" s="28" t="s">
        <v>483</v>
      </c>
      <c r="B62" s="28" t="s">
        <v>451</v>
      </c>
      <c r="C62" s="14" t="s">
        <v>432</v>
      </c>
      <c r="D62" s="45">
        <f>'прил.4'!F492</f>
        <v>1627.3</v>
      </c>
      <c r="E62" s="45">
        <f>'прил.4'!G492</f>
        <v>1627.3</v>
      </c>
      <c r="F62" s="45">
        <f>'прил.4'!H492</f>
        <v>1627.3</v>
      </c>
    </row>
    <row r="63" spans="1:6" ht="12.75">
      <c r="A63" s="162" t="s">
        <v>499</v>
      </c>
      <c r="B63" s="162"/>
      <c r="C63" s="118" t="str">
        <f>'прил.4'!E499</f>
        <v>Обслуживание государственного (муниципального) долга</v>
      </c>
      <c r="D63" s="156">
        <f>D64</f>
        <v>3.5</v>
      </c>
      <c r="E63" s="156">
        <f>E64</f>
        <v>3.5</v>
      </c>
      <c r="F63" s="156">
        <f>F64</f>
        <v>3.373</v>
      </c>
    </row>
    <row r="64" spans="1:6" ht="12.75">
      <c r="A64" s="28" t="s">
        <v>499</v>
      </c>
      <c r="B64" s="28" t="s">
        <v>448</v>
      </c>
      <c r="C64" s="14" t="str">
        <f>'прил.4'!E500</f>
        <v>Обслуживание государственного (муниципального) внутреннего долга</v>
      </c>
      <c r="D64" s="45">
        <f>'прил.4'!F500</f>
        <v>3.5</v>
      </c>
      <c r="E64" s="45">
        <f>'прил.4'!G500</f>
        <v>3.5</v>
      </c>
      <c r="F64" s="45">
        <f>'прил.4'!H500</f>
        <v>3.373</v>
      </c>
    </row>
    <row r="65" spans="1:6" ht="12.75">
      <c r="A65" s="28"/>
      <c r="B65" s="28"/>
      <c r="C65" s="155" t="s">
        <v>485</v>
      </c>
      <c r="D65" s="156">
        <f>D22+D36+D44+D51+D54+D32+D61+D58+D40+D63+D30</f>
        <v>400188.54400000005</v>
      </c>
      <c r="E65" s="156">
        <f>E22+E36+E44+E51+E54+E32+E61+E58+E40+E63+E30</f>
        <v>384503.81399999995</v>
      </c>
      <c r="F65" s="156">
        <f>F22+F36+F44+F51+F54+F32+F61+F58+F40+F63+F30</f>
        <v>380748.008</v>
      </c>
    </row>
    <row r="66" spans="1:4" ht="12.75">
      <c r="A66" s="163"/>
      <c r="B66" s="163"/>
      <c r="C66" s="163"/>
      <c r="D66" s="163"/>
    </row>
  </sheetData>
  <sheetProtection/>
  <mergeCells count="18">
    <mergeCell ref="D19:D20"/>
    <mergeCell ref="D18:F18"/>
    <mergeCell ref="C10:F10"/>
    <mergeCell ref="C11:F11"/>
    <mergeCell ref="C5:F5"/>
    <mergeCell ref="C6:F6"/>
    <mergeCell ref="E19:E20"/>
    <mergeCell ref="F19:F20"/>
    <mergeCell ref="A14:F15"/>
    <mergeCell ref="A18:A20"/>
    <mergeCell ref="B18:B20"/>
    <mergeCell ref="C18:C20"/>
    <mergeCell ref="C1:F1"/>
    <mergeCell ref="C2:F2"/>
    <mergeCell ref="C3:F3"/>
    <mergeCell ref="C4:F4"/>
    <mergeCell ref="C8:F8"/>
    <mergeCell ref="C9:F9"/>
  </mergeCells>
  <printOptions/>
  <pageMargins left="0.7874015748031497" right="0.7874015748031497" top="0.5905511811023623" bottom="0.551181102362204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6"/>
  <sheetViews>
    <sheetView zoomScalePageLayoutView="0" workbookViewId="0" topLeftCell="A34">
      <selection activeCell="L15" sqref="L15"/>
    </sheetView>
  </sheetViews>
  <sheetFormatPr defaultColWidth="9.00390625" defaultRowHeight="12.75"/>
  <cols>
    <col min="1" max="1" width="4.75390625" style="95" customWidth="1"/>
    <col min="2" max="2" width="5.00390625" style="95" customWidth="1"/>
    <col min="3" max="3" width="13.625" style="95" customWidth="1"/>
    <col min="4" max="4" width="5.625" style="95" customWidth="1"/>
    <col min="5" max="5" width="62.00390625" style="95" customWidth="1"/>
    <col min="6" max="6" width="14.75390625" style="95" customWidth="1"/>
    <col min="7" max="7" width="10.25390625" style="95" customWidth="1"/>
    <col min="8" max="8" width="10.75390625" style="95" customWidth="1"/>
    <col min="9" max="10" width="9.625" style="95" bestFit="1" customWidth="1"/>
    <col min="11" max="11" width="10.625" style="95" bestFit="1" customWidth="1"/>
    <col min="12" max="16384" width="9.125" style="95" customWidth="1"/>
  </cols>
  <sheetData>
    <row r="1" spans="5:6" ht="2.25" customHeight="1">
      <c r="E1" s="230"/>
      <c r="F1" s="230"/>
    </row>
    <row r="2" spans="5:6" ht="12.75" hidden="1">
      <c r="E2" s="230"/>
      <c r="F2" s="230"/>
    </row>
    <row r="3" spans="5:6" ht="12.75" hidden="1">
      <c r="E3" s="230"/>
      <c r="F3" s="230"/>
    </row>
    <row r="4" spans="5:6" ht="12.75" hidden="1">
      <c r="E4" s="231"/>
      <c r="F4" s="231"/>
    </row>
    <row r="5" spans="5:6" ht="12.75" hidden="1">
      <c r="E5" s="231"/>
      <c r="F5" s="231"/>
    </row>
    <row r="6" spans="5:6" ht="12.75" hidden="1">
      <c r="E6" s="231"/>
      <c r="F6" s="231"/>
    </row>
    <row r="7" spans="5:8" ht="12.75">
      <c r="E7" s="231"/>
      <c r="F7" s="234"/>
      <c r="G7" s="234"/>
      <c r="H7" s="234"/>
    </row>
    <row r="8" spans="5:8" ht="12.75">
      <c r="E8" s="211" t="s">
        <v>472</v>
      </c>
      <c r="F8" s="211"/>
      <c r="G8" s="211"/>
      <c r="H8" s="211"/>
    </row>
    <row r="9" spans="5:8" ht="12.75">
      <c r="E9" s="211" t="s">
        <v>468</v>
      </c>
      <c r="F9" s="211"/>
      <c r="G9" s="211"/>
      <c r="H9" s="211"/>
    </row>
    <row r="10" spans="5:8" ht="12.75">
      <c r="E10" s="211" t="s">
        <v>547</v>
      </c>
      <c r="F10" s="211"/>
      <c r="G10" s="211"/>
      <c r="H10" s="211"/>
    </row>
    <row r="11" spans="5:8" ht="12.75">
      <c r="E11" s="212" t="s">
        <v>469</v>
      </c>
      <c r="F11" s="212"/>
      <c r="G11" s="212"/>
      <c r="H11" s="212"/>
    </row>
    <row r="12" spans="5:8" ht="12.75">
      <c r="E12" s="212" t="s">
        <v>470</v>
      </c>
      <c r="F12" s="212"/>
      <c r="G12" s="212"/>
      <c r="H12" s="212"/>
    </row>
    <row r="13" spans="5:8" ht="12.75">
      <c r="E13" s="212" t="s">
        <v>230</v>
      </c>
      <c r="F13" s="212"/>
      <c r="G13" s="212"/>
      <c r="H13" s="212"/>
    </row>
    <row r="14" spans="5:6" ht="12.75">
      <c r="E14" s="49"/>
      <c r="F14" s="49"/>
    </row>
    <row r="15" spans="3:8" ht="12.75">
      <c r="C15" s="98"/>
      <c r="D15" s="211" t="s">
        <v>284</v>
      </c>
      <c r="E15" s="229"/>
      <c r="F15" s="229"/>
      <c r="G15" s="214"/>
      <c r="H15" s="214"/>
    </row>
    <row r="16" spans="3:8" ht="12.75">
      <c r="C16" s="98"/>
      <c r="D16" s="211" t="s">
        <v>251</v>
      </c>
      <c r="E16" s="211"/>
      <c r="F16" s="229"/>
      <c r="G16" s="214"/>
      <c r="H16" s="214"/>
    </row>
    <row r="17" spans="3:8" ht="12.75">
      <c r="C17" s="211" t="s">
        <v>473</v>
      </c>
      <c r="D17" s="211"/>
      <c r="E17" s="211"/>
      <c r="F17" s="229"/>
      <c r="G17" s="214"/>
      <c r="H17" s="214"/>
    </row>
    <row r="18" spans="3:8" ht="12.75">
      <c r="C18" s="98"/>
      <c r="D18" s="211" t="s">
        <v>228</v>
      </c>
      <c r="E18" s="211"/>
      <c r="F18" s="229"/>
      <c r="G18" s="214"/>
      <c r="H18" s="214"/>
    </row>
    <row r="19" spans="3:8" ht="12.75">
      <c r="C19" s="97"/>
      <c r="D19" s="97"/>
      <c r="E19" s="211"/>
      <c r="F19" s="211"/>
      <c r="G19" s="214"/>
      <c r="H19" s="214"/>
    </row>
    <row r="20" spans="5:6" ht="12.75">
      <c r="E20" s="230"/>
      <c r="F20" s="233"/>
    </row>
    <row r="21" spans="1:8" ht="12.75">
      <c r="A21" s="227" t="s">
        <v>229</v>
      </c>
      <c r="B21" s="228"/>
      <c r="C21" s="228"/>
      <c r="D21" s="228"/>
      <c r="E21" s="228"/>
      <c r="F21" s="228"/>
      <c r="G21" s="214"/>
      <c r="H21" s="214"/>
    </row>
    <row r="22" spans="1:8" ht="56.25" customHeight="1">
      <c r="A22" s="228"/>
      <c r="B22" s="228"/>
      <c r="C22" s="228"/>
      <c r="D22" s="228"/>
      <c r="E22" s="228"/>
      <c r="F22" s="228"/>
      <c r="G22" s="214"/>
      <c r="H22" s="214"/>
    </row>
    <row r="24" spans="1:8" ht="36.75" customHeight="1">
      <c r="A24" s="226" t="s">
        <v>435</v>
      </c>
      <c r="B24" s="226" t="s">
        <v>436</v>
      </c>
      <c r="C24" s="226" t="s">
        <v>437</v>
      </c>
      <c r="D24" s="226" t="s">
        <v>438</v>
      </c>
      <c r="E24" s="225" t="s">
        <v>439</v>
      </c>
      <c r="F24" s="232" t="s">
        <v>28</v>
      </c>
      <c r="G24" s="224"/>
      <c r="H24" s="224"/>
    </row>
    <row r="25" spans="1:8" ht="15" customHeight="1">
      <c r="A25" s="226"/>
      <c r="B25" s="226"/>
      <c r="C25" s="226"/>
      <c r="D25" s="226"/>
      <c r="E25" s="225"/>
      <c r="F25" s="232" t="s">
        <v>216</v>
      </c>
      <c r="G25" s="232" t="s">
        <v>250</v>
      </c>
      <c r="H25" s="232" t="s">
        <v>227</v>
      </c>
    </row>
    <row r="26" spans="1:8" ht="12.75">
      <c r="A26" s="226"/>
      <c r="B26" s="226"/>
      <c r="C26" s="226"/>
      <c r="D26" s="226"/>
      <c r="E26" s="225"/>
      <c r="F26" s="232" t="s">
        <v>30</v>
      </c>
      <c r="G26" s="232" t="s">
        <v>30</v>
      </c>
      <c r="H26" s="232" t="s">
        <v>30</v>
      </c>
    </row>
    <row r="27" spans="1:8" ht="15">
      <c r="A27" s="103" t="s">
        <v>440</v>
      </c>
      <c r="B27" s="103" t="s">
        <v>441</v>
      </c>
      <c r="C27" s="103" t="s">
        <v>442</v>
      </c>
      <c r="D27" s="103" t="s">
        <v>443</v>
      </c>
      <c r="E27" s="104" t="s">
        <v>444</v>
      </c>
      <c r="F27" s="39">
        <v>6</v>
      </c>
      <c r="G27" s="125">
        <v>7</v>
      </c>
      <c r="H27" s="125">
        <v>8</v>
      </c>
    </row>
    <row r="28" spans="1:8" ht="12.75">
      <c r="A28" s="41"/>
      <c r="B28" s="41"/>
      <c r="C28" s="2"/>
      <c r="D28" s="41"/>
      <c r="E28" s="126" t="s">
        <v>447</v>
      </c>
      <c r="F28" s="127">
        <f>F29+F108+F178+F273+F388+F437+F491+F473+F214+F499+F101</f>
        <v>400188.544</v>
      </c>
      <c r="G28" s="127">
        <f>G29+G108+G178+G273+G388+G437+G491+G473+G214+G499+G101</f>
        <v>384503.81399999995</v>
      </c>
      <c r="H28" s="127">
        <f>H29+H108+H178+H273+H388+H437+H491+H473+H214+H499+H101</f>
        <v>380748.008</v>
      </c>
    </row>
    <row r="29" spans="1:8" ht="12.75">
      <c r="A29" s="46" t="s">
        <v>448</v>
      </c>
      <c r="B29" s="41"/>
      <c r="C29" s="2"/>
      <c r="D29" s="41"/>
      <c r="E29" s="128" t="s">
        <v>449</v>
      </c>
      <c r="F29" s="127">
        <f>F35+F40+F65+F71+F76+F60+F30</f>
        <v>53043.67999999999</v>
      </c>
      <c r="G29" s="127">
        <f>G35+G40+G65+G71+G76+G60+G30</f>
        <v>52727.552</v>
      </c>
      <c r="H29" s="127">
        <f>H35+H40+H65+H71+H76+H60+H30</f>
        <v>50231.05200000001</v>
      </c>
    </row>
    <row r="30" spans="1:8" ht="32.25" customHeight="1">
      <c r="A30" s="48" t="s">
        <v>448</v>
      </c>
      <c r="B30" s="13" t="s">
        <v>450</v>
      </c>
      <c r="C30" s="48"/>
      <c r="D30" s="130"/>
      <c r="E30" s="42" t="str">
        <f>'прил.5'!G24</f>
        <v>Функционирование высшего должностного лица субъекта Российской Федерации и муниципального образования</v>
      </c>
      <c r="F30" s="43">
        <f>F31</f>
        <v>1763.156</v>
      </c>
      <c r="G30" s="43">
        <f>G31</f>
        <v>1353.156</v>
      </c>
      <c r="H30" s="43">
        <f>H31</f>
        <v>1353.156</v>
      </c>
    </row>
    <row r="31" spans="1:8" ht="38.25">
      <c r="A31" s="13" t="s">
        <v>448</v>
      </c>
      <c r="B31" s="13" t="s">
        <v>450</v>
      </c>
      <c r="C31" s="48" t="str">
        <f>'прил.5'!E25</f>
        <v>1100000000</v>
      </c>
      <c r="D31" s="41"/>
      <c r="E31" s="42" t="str">
        <f>'прил.5'!G25</f>
        <v>Муниципальная программа Спировского муниципального округа Тверской области "Муниципальное управление и гражданское общество" на 2022-2027 годы</v>
      </c>
      <c r="F31" s="43">
        <f aca="true" t="shared" si="0" ref="F31:H33">F32</f>
        <v>1763.156</v>
      </c>
      <c r="G31" s="43">
        <f t="shared" si="0"/>
        <v>1353.156</v>
      </c>
      <c r="H31" s="43">
        <f t="shared" si="0"/>
        <v>1353.156</v>
      </c>
    </row>
    <row r="32" spans="1:8" ht="12.75">
      <c r="A32" s="13" t="s">
        <v>448</v>
      </c>
      <c r="B32" s="13" t="s">
        <v>450</v>
      </c>
      <c r="C32" s="48" t="str">
        <f>'прил.5'!E26</f>
        <v>1190000000</v>
      </c>
      <c r="D32" s="41"/>
      <c r="E32" s="42" t="str">
        <f>'прил.5'!G26</f>
        <v>Обеспечивающая подпрограмма</v>
      </c>
      <c r="F32" s="43">
        <f>F33</f>
        <v>1763.156</v>
      </c>
      <c r="G32" s="43">
        <f t="shared" si="0"/>
        <v>1353.156</v>
      </c>
      <c r="H32" s="43">
        <f t="shared" si="0"/>
        <v>1353.156</v>
      </c>
    </row>
    <row r="33" spans="1:8" ht="12.75">
      <c r="A33" s="13" t="s">
        <v>448</v>
      </c>
      <c r="B33" s="13" t="s">
        <v>450</v>
      </c>
      <c r="C33" s="2" t="str">
        <f>'прил.5'!E27</f>
        <v>119012008С</v>
      </c>
      <c r="D33" s="41"/>
      <c r="E33" s="42" t="str">
        <f>'прил.5'!G27</f>
        <v>Глава Спировского муниципального округа</v>
      </c>
      <c r="F33" s="43">
        <f>F34</f>
        <v>1763.156</v>
      </c>
      <c r="G33" s="43">
        <f t="shared" si="0"/>
        <v>1353.156</v>
      </c>
      <c r="H33" s="43">
        <f t="shared" si="0"/>
        <v>1353.156</v>
      </c>
    </row>
    <row r="34" spans="1:8" ht="51">
      <c r="A34" s="13" t="s">
        <v>448</v>
      </c>
      <c r="B34" s="13" t="s">
        <v>450</v>
      </c>
      <c r="C34" s="2" t="str">
        <f>'прил.5'!E28</f>
        <v>119012008С</v>
      </c>
      <c r="D34" s="48" t="s">
        <v>9</v>
      </c>
      <c r="E34" s="5" t="s">
        <v>11</v>
      </c>
      <c r="F34" s="43">
        <f>'прил.5'!H28</f>
        <v>1763.156</v>
      </c>
      <c r="G34" s="43">
        <f>'прил.5'!I28</f>
        <v>1353.156</v>
      </c>
      <c r="H34" s="43">
        <f>'прил.5'!J28</f>
        <v>1353.156</v>
      </c>
    </row>
    <row r="35" spans="1:8" ht="38.25">
      <c r="A35" s="48" t="s">
        <v>448</v>
      </c>
      <c r="B35" s="48" t="s">
        <v>488</v>
      </c>
      <c r="C35" s="129"/>
      <c r="D35" s="46"/>
      <c r="E35" s="11" t="s">
        <v>494</v>
      </c>
      <c r="F35" s="34">
        <f aca="true" t="shared" si="1" ref="F35:H38">F36</f>
        <v>850.113</v>
      </c>
      <c r="G35" s="34">
        <f t="shared" si="1"/>
        <v>829.604</v>
      </c>
      <c r="H35" s="34">
        <f t="shared" si="1"/>
        <v>829.604</v>
      </c>
    </row>
    <row r="36" spans="1:8" ht="12.75">
      <c r="A36" s="48" t="s">
        <v>448</v>
      </c>
      <c r="B36" s="48" t="s">
        <v>488</v>
      </c>
      <c r="C36" s="129">
        <f>'прил.5'!E298</f>
        <v>9900000000</v>
      </c>
      <c r="D36" s="130"/>
      <c r="E36" s="11" t="s">
        <v>6</v>
      </c>
      <c r="F36" s="34">
        <f t="shared" si="1"/>
        <v>850.113</v>
      </c>
      <c r="G36" s="34">
        <f t="shared" si="1"/>
        <v>829.604</v>
      </c>
      <c r="H36" s="34">
        <f t="shared" si="1"/>
        <v>829.604</v>
      </c>
    </row>
    <row r="37" spans="1:9" ht="38.25">
      <c r="A37" s="48" t="s">
        <v>448</v>
      </c>
      <c r="B37" s="48" t="s">
        <v>488</v>
      </c>
      <c r="C37" s="129" t="str">
        <f>'прил.5'!E299</f>
        <v>9990000000</v>
      </c>
      <c r="D37" s="131"/>
      <c r="E37" s="11" t="str">
        <f>'прил.5'!G299</f>
        <v>Расходы на обеспечение деятельности и иные расходы представительных органов местного самоуправления,  не включенные в муниципальные программы</v>
      </c>
      <c r="F37" s="34">
        <f>F38</f>
        <v>850.113</v>
      </c>
      <c r="G37" s="34">
        <f t="shared" si="1"/>
        <v>829.604</v>
      </c>
      <c r="H37" s="34">
        <f t="shared" si="1"/>
        <v>829.604</v>
      </c>
      <c r="I37" s="132"/>
    </row>
    <row r="38" spans="1:8" ht="38.25">
      <c r="A38" s="48" t="s">
        <v>448</v>
      </c>
      <c r="B38" s="48" t="s">
        <v>488</v>
      </c>
      <c r="C38" s="129" t="str">
        <f>'прил.5'!E300</f>
        <v>999002007Ц</v>
      </c>
      <c r="D38" s="46"/>
      <c r="E38" s="11" t="str">
        <f>'прил.5'!G300</f>
        <v>Расходы на содержание  аппарата органа местного самоуправления Спировского муниципального округа, не включенные в муниципальные программы Спировского муниципального округа</v>
      </c>
      <c r="F38" s="34">
        <f>F39</f>
        <v>850.113</v>
      </c>
      <c r="G38" s="34">
        <f t="shared" si="1"/>
        <v>829.604</v>
      </c>
      <c r="H38" s="34">
        <f t="shared" si="1"/>
        <v>829.604</v>
      </c>
    </row>
    <row r="39" spans="1:8" ht="51">
      <c r="A39" s="48" t="s">
        <v>448</v>
      </c>
      <c r="B39" s="48" t="s">
        <v>488</v>
      </c>
      <c r="C39" s="129" t="str">
        <f>'прил.5'!E301</f>
        <v>999002007Ц</v>
      </c>
      <c r="D39" s="48" t="s">
        <v>9</v>
      </c>
      <c r="E39" s="5" t="s">
        <v>11</v>
      </c>
      <c r="F39" s="34">
        <f>'прил.5'!H301</f>
        <v>850.113</v>
      </c>
      <c r="G39" s="34">
        <f>'прил.5'!I301</f>
        <v>829.604</v>
      </c>
      <c r="H39" s="34">
        <f>'прил.5'!J301</f>
        <v>829.604</v>
      </c>
    </row>
    <row r="40" spans="1:8" ht="38.25">
      <c r="A40" s="48" t="s">
        <v>448</v>
      </c>
      <c r="B40" s="48" t="s">
        <v>451</v>
      </c>
      <c r="C40" s="129"/>
      <c r="D40" s="130"/>
      <c r="E40" s="133" t="s">
        <v>497</v>
      </c>
      <c r="F40" s="43">
        <f>F46+F41</f>
        <v>36868.064</v>
      </c>
      <c r="G40" s="43">
        <f>G46+G41</f>
        <v>36749.078</v>
      </c>
      <c r="H40" s="43">
        <f>H46+H41</f>
        <v>33752.778000000006</v>
      </c>
    </row>
    <row r="41" spans="1:8" ht="38.25">
      <c r="A41" s="48" t="s">
        <v>448</v>
      </c>
      <c r="B41" s="48" t="s">
        <v>451</v>
      </c>
      <c r="C41" s="48" t="str">
        <f>'прил.5'!E30</f>
        <v>0200000000</v>
      </c>
      <c r="D41" s="48"/>
      <c r="E41" s="11" t="str">
        <f>'прил.5'!G30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F41" s="43">
        <f>F43</f>
        <v>371.20000000000005</v>
      </c>
      <c r="G41" s="43">
        <f>G43</f>
        <v>374.6</v>
      </c>
      <c r="H41" s="43">
        <f>H43</f>
        <v>378.29999999999995</v>
      </c>
    </row>
    <row r="42" spans="1:8" ht="12.75">
      <c r="A42" s="48" t="s">
        <v>448</v>
      </c>
      <c r="B42" s="48" t="s">
        <v>451</v>
      </c>
      <c r="C42" s="48" t="str">
        <f>'прил.5'!E31</f>
        <v>0290000000</v>
      </c>
      <c r="D42" s="48"/>
      <c r="E42" s="11" t="s">
        <v>19</v>
      </c>
      <c r="F42" s="43">
        <f>F43</f>
        <v>371.20000000000005</v>
      </c>
      <c r="G42" s="43">
        <f>G43</f>
        <v>374.6</v>
      </c>
      <c r="H42" s="43">
        <f>H43</f>
        <v>378.29999999999995</v>
      </c>
    </row>
    <row r="43" spans="1:9" ht="38.25">
      <c r="A43" s="48" t="s">
        <v>448</v>
      </c>
      <c r="B43" s="48" t="s">
        <v>451</v>
      </c>
      <c r="C43" s="48" t="str">
        <f>'прил.5'!E32</f>
        <v>0290110510</v>
      </c>
      <c r="D43" s="48"/>
      <c r="E43" s="11" t="str">
        <f>'прил.5'!G32</f>
        <v>Осуществление государственных полномочий  по созданию и организации  деятельности комиссий по делам несовершеннолетних и защите их прав за счёт средств областного бюджета</v>
      </c>
      <c r="F43" s="43">
        <f>F44+F45</f>
        <v>371.20000000000005</v>
      </c>
      <c r="G43" s="43">
        <f>G44+G45</f>
        <v>374.6</v>
      </c>
      <c r="H43" s="43">
        <f>H44+H45</f>
        <v>378.29999999999995</v>
      </c>
      <c r="I43" s="132"/>
    </row>
    <row r="44" spans="1:10" ht="51">
      <c r="A44" s="48" t="s">
        <v>448</v>
      </c>
      <c r="B44" s="48" t="s">
        <v>451</v>
      </c>
      <c r="C44" s="48" t="str">
        <f>'прил.5'!E33</f>
        <v>0290110510</v>
      </c>
      <c r="D44" s="48" t="s">
        <v>9</v>
      </c>
      <c r="E44" s="5" t="s">
        <v>11</v>
      </c>
      <c r="F44" s="43">
        <f>'прил.5'!H33</f>
        <v>355.446</v>
      </c>
      <c r="G44" s="43">
        <f>'прил.5'!I33</f>
        <v>359</v>
      </c>
      <c r="H44" s="43">
        <f>'прил.5'!J33</f>
        <v>362.59</v>
      </c>
      <c r="J44" s="132"/>
    </row>
    <row r="45" spans="1:8" ht="25.5">
      <c r="A45" s="48" t="s">
        <v>448</v>
      </c>
      <c r="B45" s="48" t="s">
        <v>451</v>
      </c>
      <c r="C45" s="48" t="str">
        <f>'прил.5'!E34</f>
        <v>0290110510</v>
      </c>
      <c r="D45" s="48" t="s">
        <v>12</v>
      </c>
      <c r="E45" s="6" t="s">
        <v>13</v>
      </c>
      <c r="F45" s="43">
        <f>'прил.5'!H34</f>
        <v>15.754</v>
      </c>
      <c r="G45" s="43">
        <f>'прил.5'!I34</f>
        <v>15.6</v>
      </c>
      <c r="H45" s="43">
        <f>'прил.5'!J34</f>
        <v>15.71</v>
      </c>
    </row>
    <row r="46" spans="1:8" ht="38.25">
      <c r="A46" s="48" t="s">
        <v>448</v>
      </c>
      <c r="B46" s="48" t="s">
        <v>451</v>
      </c>
      <c r="C46" s="48" t="str">
        <f>'прил.5'!E35</f>
        <v>1100000000</v>
      </c>
      <c r="D46" s="130"/>
      <c r="E46" s="11" t="str">
        <f>'прил.5'!G35</f>
        <v>Муниципальная программа Спировского муниципального округа Тверской области "Муниципальное управление и гражданское общество" на 2022-2027 годы</v>
      </c>
      <c r="F46" s="43">
        <f>F47+F55</f>
        <v>36496.864</v>
      </c>
      <c r="G46" s="43">
        <f>G47+G55</f>
        <v>36374.478</v>
      </c>
      <c r="H46" s="43">
        <f>H47+H55</f>
        <v>33374.478</v>
      </c>
    </row>
    <row r="47" spans="1:8" ht="38.25">
      <c r="A47" s="48" t="s">
        <v>448</v>
      </c>
      <c r="B47" s="48" t="s">
        <v>451</v>
      </c>
      <c r="C47" s="48" t="str">
        <f>'прил.5'!E36</f>
        <v>1110000000</v>
      </c>
      <c r="D47" s="48"/>
      <c r="E47" s="11" t="str">
        <f>'прил.5'!G36</f>
        <v>Подпрограмма "Создание условий для эффективного функционирования системы органов местного самоуправления Спировского муниципального округа Тверской области" </v>
      </c>
      <c r="F47" s="43">
        <f>F48+F51+F53</f>
        <v>4260</v>
      </c>
      <c r="G47" s="43">
        <f>G48+G51+G53</f>
        <v>4420</v>
      </c>
      <c r="H47" s="43">
        <f>H48+H51+H53</f>
        <v>1420</v>
      </c>
    </row>
    <row r="48" spans="1:8" ht="30.75" customHeight="1">
      <c r="A48" s="48" t="s">
        <v>448</v>
      </c>
      <c r="B48" s="48" t="s">
        <v>451</v>
      </c>
      <c r="C48" s="48" t="str">
        <f>'прил.5'!E37</f>
        <v>111012003Б</v>
      </c>
      <c r="D48" s="48"/>
      <c r="E48" s="11" t="str">
        <f>'прил.5'!G37</f>
        <v>Повышение квалификации муниципальных служащих и прохождение сотрудниками обучения  по охране труда </v>
      </c>
      <c r="F48" s="34">
        <f>F50+F49</f>
        <v>170</v>
      </c>
      <c r="G48" s="34">
        <f>G50+G49</f>
        <v>170</v>
      </c>
      <c r="H48" s="34">
        <f>H50+H49</f>
        <v>170</v>
      </c>
    </row>
    <row r="49" spans="1:8" ht="51">
      <c r="A49" s="48" t="s">
        <v>448</v>
      </c>
      <c r="B49" s="48" t="s">
        <v>451</v>
      </c>
      <c r="C49" s="48" t="str">
        <f>'прил.5'!E38</f>
        <v>111012003Б</v>
      </c>
      <c r="D49" s="48" t="s">
        <v>9</v>
      </c>
      <c r="E49" s="5" t="s">
        <v>11</v>
      </c>
      <c r="F49" s="34">
        <f>'прил.5'!H38</f>
        <v>20</v>
      </c>
      <c r="G49" s="34">
        <f>'прил.5'!I38</f>
        <v>20</v>
      </c>
      <c r="H49" s="34">
        <f>'прил.5'!J38</f>
        <v>20</v>
      </c>
    </row>
    <row r="50" spans="1:8" ht="25.5">
      <c r="A50" s="48" t="s">
        <v>448</v>
      </c>
      <c r="B50" s="48" t="s">
        <v>451</v>
      </c>
      <c r="C50" s="48" t="str">
        <f>'прил.5'!E39</f>
        <v>111012003Б</v>
      </c>
      <c r="D50" s="48" t="s">
        <v>12</v>
      </c>
      <c r="E50" s="6" t="s">
        <v>13</v>
      </c>
      <c r="F50" s="34">
        <f>'прил.5'!H39</f>
        <v>150</v>
      </c>
      <c r="G50" s="34">
        <f>'прил.5'!I39</f>
        <v>150</v>
      </c>
      <c r="H50" s="34">
        <f>'прил.5'!J39</f>
        <v>150</v>
      </c>
    </row>
    <row r="51" spans="1:8" ht="38.25">
      <c r="A51" s="48" t="s">
        <v>448</v>
      </c>
      <c r="B51" s="48" t="s">
        <v>451</v>
      </c>
      <c r="C51" s="48" t="str">
        <f>'прил.5'!E40</f>
        <v>111022001Б</v>
      </c>
      <c r="D51" s="48"/>
      <c r="E51" s="11" t="str">
        <f>'прил.5'!G40</f>
        <v>Организационное обеспечение проведения мероприятий с участием Главы Спировского муниципального округа и администрации Спировского муниципального округа</v>
      </c>
      <c r="F51" s="34">
        <f>F52</f>
        <v>250</v>
      </c>
      <c r="G51" s="34">
        <f>G52</f>
        <v>250</v>
      </c>
      <c r="H51" s="34">
        <f>H52</f>
        <v>250</v>
      </c>
    </row>
    <row r="52" spans="1:8" ht="25.5">
      <c r="A52" s="48" t="s">
        <v>448</v>
      </c>
      <c r="B52" s="48" t="s">
        <v>451</v>
      </c>
      <c r="C52" s="48" t="str">
        <f>'прил.5'!E41</f>
        <v>111022001Б</v>
      </c>
      <c r="D52" s="48" t="s">
        <v>12</v>
      </c>
      <c r="E52" s="6" t="s">
        <v>13</v>
      </c>
      <c r="F52" s="34">
        <f>'прил.5'!H41</f>
        <v>250</v>
      </c>
      <c r="G52" s="34">
        <f>'прил.5'!I41</f>
        <v>250</v>
      </c>
      <c r="H52" s="34">
        <f>'прил.5'!J41</f>
        <v>250</v>
      </c>
    </row>
    <row r="53" spans="1:8" ht="25.5">
      <c r="A53" s="48" t="s">
        <v>448</v>
      </c>
      <c r="B53" s="48" t="s">
        <v>451</v>
      </c>
      <c r="C53" s="48" t="str">
        <f>'прил.5'!E42</f>
        <v>111022002Б</v>
      </c>
      <c r="D53" s="48"/>
      <c r="E53" s="11" t="str">
        <f>'прил.5'!G42</f>
        <v>Бюджетные инвестиции в объекты муниципальной собственности Спировского муниципального округа</v>
      </c>
      <c r="F53" s="34">
        <f>F54</f>
        <v>3840</v>
      </c>
      <c r="G53" s="34">
        <f>G54</f>
        <v>4000</v>
      </c>
      <c r="H53" s="34">
        <f>H54</f>
        <v>1000</v>
      </c>
    </row>
    <row r="54" spans="1:8" ht="25.5">
      <c r="A54" s="48" t="s">
        <v>448</v>
      </c>
      <c r="B54" s="48" t="s">
        <v>451</v>
      </c>
      <c r="C54" s="48" t="str">
        <f>'прил.5'!E43</f>
        <v>111022002Б</v>
      </c>
      <c r="D54" s="48" t="s">
        <v>12</v>
      </c>
      <c r="E54" s="6" t="s">
        <v>13</v>
      </c>
      <c r="F54" s="34">
        <f>'прил.5'!H43</f>
        <v>3840</v>
      </c>
      <c r="G54" s="34">
        <f>'прил.5'!I43</f>
        <v>4000</v>
      </c>
      <c r="H54" s="34">
        <f>'прил.5'!J43</f>
        <v>1000</v>
      </c>
    </row>
    <row r="55" spans="1:11" ht="12.75">
      <c r="A55" s="48" t="s">
        <v>448</v>
      </c>
      <c r="B55" s="48" t="s">
        <v>451</v>
      </c>
      <c r="C55" s="48" t="str">
        <f>'прил.5'!E44</f>
        <v>1190000000</v>
      </c>
      <c r="D55" s="48"/>
      <c r="E55" s="11" t="s">
        <v>19</v>
      </c>
      <c r="F55" s="34">
        <f>F56</f>
        <v>32236.863999999998</v>
      </c>
      <c r="G55" s="34">
        <f>G56</f>
        <v>31954.478</v>
      </c>
      <c r="H55" s="34">
        <f>H56</f>
        <v>31954.478</v>
      </c>
      <c r="K55" s="132"/>
    </row>
    <row r="56" spans="1:8" ht="51">
      <c r="A56" s="48" t="s">
        <v>448</v>
      </c>
      <c r="B56" s="48" t="s">
        <v>451</v>
      </c>
      <c r="C56" s="48" t="str">
        <f>'прил.5'!E45</f>
        <v>119012001С</v>
      </c>
      <c r="D56" s="48"/>
      <c r="E56" s="11" t="str">
        <f>'прил.5'!G45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F56" s="34">
        <f>F57+F58+F59</f>
        <v>32236.863999999998</v>
      </c>
      <c r="G56" s="34">
        <f>G57+G58+G59</f>
        <v>31954.478</v>
      </c>
      <c r="H56" s="34">
        <f>H57+H58+H59</f>
        <v>31954.478</v>
      </c>
    </row>
    <row r="57" spans="1:8" ht="51">
      <c r="A57" s="48" t="s">
        <v>448</v>
      </c>
      <c r="B57" s="48" t="s">
        <v>451</v>
      </c>
      <c r="C57" s="48" t="str">
        <f>'прил.5'!E46</f>
        <v>119012001С</v>
      </c>
      <c r="D57" s="48" t="s">
        <v>9</v>
      </c>
      <c r="E57" s="5" t="s">
        <v>11</v>
      </c>
      <c r="F57" s="34">
        <f>'прил.5'!H46</f>
        <v>25822.263</v>
      </c>
      <c r="G57" s="34">
        <f>'прил.5'!I46</f>
        <v>25539.877</v>
      </c>
      <c r="H57" s="34">
        <f>'прил.5'!J46</f>
        <v>25539.877</v>
      </c>
    </row>
    <row r="58" spans="1:8" ht="25.5">
      <c r="A58" s="48" t="s">
        <v>448</v>
      </c>
      <c r="B58" s="48" t="s">
        <v>451</v>
      </c>
      <c r="C58" s="48" t="str">
        <f>'прил.5'!E47</f>
        <v>119012001С</v>
      </c>
      <c r="D58" s="48" t="s">
        <v>12</v>
      </c>
      <c r="E58" s="6" t="s">
        <v>13</v>
      </c>
      <c r="F58" s="34">
        <f>'прил.5'!H47</f>
        <v>6364.601</v>
      </c>
      <c r="G58" s="34">
        <f>'прил.5'!I47</f>
        <v>6364.601</v>
      </c>
      <c r="H58" s="34">
        <f>'прил.5'!J47</f>
        <v>6364.601</v>
      </c>
    </row>
    <row r="59" spans="1:8" ht="12.75">
      <c r="A59" s="48" t="s">
        <v>448</v>
      </c>
      <c r="B59" s="48" t="s">
        <v>451</v>
      </c>
      <c r="C59" s="48" t="str">
        <f>'прил.5'!E48</f>
        <v>119012001С</v>
      </c>
      <c r="D59" s="48" t="s">
        <v>498</v>
      </c>
      <c r="E59" s="6" t="str">
        <f>'прил.5'!G48</f>
        <v>Иные бюджетные ассигнования</v>
      </c>
      <c r="F59" s="34">
        <f>'прил.5'!H48</f>
        <v>50</v>
      </c>
      <c r="G59" s="34">
        <f>'прил.5'!I48</f>
        <v>50</v>
      </c>
      <c r="H59" s="34">
        <f>'прил.5'!J48</f>
        <v>50</v>
      </c>
    </row>
    <row r="60" spans="1:8" ht="12.75">
      <c r="A60" s="13" t="s">
        <v>448</v>
      </c>
      <c r="B60" s="13" t="s">
        <v>487</v>
      </c>
      <c r="C60" s="129"/>
      <c r="D60" s="48"/>
      <c r="E60" s="6" t="str">
        <f>'прил.5'!G49</f>
        <v>Судебная система</v>
      </c>
      <c r="F60" s="34">
        <f aca="true" t="shared" si="2" ref="F60:H63">F61</f>
        <v>1.2</v>
      </c>
      <c r="G60" s="34">
        <f t="shared" si="2"/>
        <v>1.3</v>
      </c>
      <c r="H60" s="34">
        <f t="shared" si="2"/>
        <v>1.2</v>
      </c>
    </row>
    <row r="61" spans="1:8" ht="12.75">
      <c r="A61" s="13" t="s">
        <v>448</v>
      </c>
      <c r="B61" s="13" t="s">
        <v>487</v>
      </c>
      <c r="C61" s="129">
        <f>'прил.5'!E50</f>
        <v>9900000000</v>
      </c>
      <c r="D61" s="48"/>
      <c r="E61" s="6" t="str">
        <f>'прил.5'!G50</f>
        <v>Расходы, не включенные в муниципальные программы</v>
      </c>
      <c r="F61" s="34">
        <f t="shared" si="2"/>
        <v>1.2</v>
      </c>
      <c r="G61" s="34">
        <f t="shared" si="2"/>
        <v>1.3</v>
      </c>
      <c r="H61" s="34">
        <f t="shared" si="2"/>
        <v>1.2</v>
      </c>
    </row>
    <row r="62" spans="1:8" ht="12.75">
      <c r="A62" s="13" t="s">
        <v>448</v>
      </c>
      <c r="B62" s="13" t="s">
        <v>487</v>
      </c>
      <c r="C62" s="129" t="str">
        <f>'прил.5'!E51</f>
        <v>9940000000</v>
      </c>
      <c r="D62" s="48"/>
      <c r="E62" s="6" t="str">
        <f>'прил.5'!G51</f>
        <v>Отдельные мероприятия, не включенные в муниципальные программы</v>
      </c>
      <c r="F62" s="34">
        <f t="shared" si="2"/>
        <v>1.2</v>
      </c>
      <c r="G62" s="34">
        <f t="shared" si="2"/>
        <v>1.3</v>
      </c>
      <c r="H62" s="34">
        <f t="shared" si="2"/>
        <v>1.2</v>
      </c>
    </row>
    <row r="63" spans="1:8" ht="38.25">
      <c r="A63" s="13" t="s">
        <v>448</v>
      </c>
      <c r="B63" s="13" t="s">
        <v>487</v>
      </c>
      <c r="C63" s="129">
        <f>'прил.5'!E52</f>
        <v>9940051200</v>
      </c>
      <c r="D63" s="48"/>
      <c r="E63" s="6" t="str">
        <f>'прил.5'!G52</f>
        <v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за счёт федерального бюджета</v>
      </c>
      <c r="F63" s="34">
        <f t="shared" si="2"/>
        <v>1.2</v>
      </c>
      <c r="G63" s="34">
        <f t="shared" si="2"/>
        <v>1.3</v>
      </c>
      <c r="H63" s="34">
        <f t="shared" si="2"/>
        <v>1.2</v>
      </c>
    </row>
    <row r="64" spans="1:8" ht="25.5">
      <c r="A64" s="13" t="s">
        <v>448</v>
      </c>
      <c r="B64" s="13" t="s">
        <v>487</v>
      </c>
      <c r="C64" s="129">
        <f>'прил.5'!E53</f>
        <v>9940051200</v>
      </c>
      <c r="D64" s="48" t="s">
        <v>12</v>
      </c>
      <c r="E64" s="6" t="str">
        <f>'прил.5'!G53</f>
        <v>Закупка товаров, работ и услуг для государственных (муниципальных) нужд</v>
      </c>
      <c r="F64" s="34">
        <f>'прил.5'!H53</f>
        <v>1.2</v>
      </c>
      <c r="G64" s="34">
        <f>'прил.5'!I53</f>
        <v>1.3</v>
      </c>
      <c r="H64" s="34">
        <f>'прил.5'!J53</f>
        <v>1.2</v>
      </c>
    </row>
    <row r="65" spans="1:8" ht="25.5">
      <c r="A65" s="48" t="s">
        <v>448</v>
      </c>
      <c r="B65" s="48" t="s">
        <v>460</v>
      </c>
      <c r="C65" s="129"/>
      <c r="D65" s="130"/>
      <c r="E65" s="133" t="s">
        <v>491</v>
      </c>
      <c r="F65" s="34">
        <f aca="true" t="shared" si="3" ref="F65:H67">F66</f>
        <v>6599.163</v>
      </c>
      <c r="G65" s="34">
        <f t="shared" si="3"/>
        <v>6531.73</v>
      </c>
      <c r="H65" s="34">
        <f t="shared" si="3"/>
        <v>6531.73</v>
      </c>
    </row>
    <row r="66" spans="1:8" ht="36.75" customHeight="1">
      <c r="A66" s="48" t="s">
        <v>448</v>
      </c>
      <c r="B66" s="48" t="s">
        <v>460</v>
      </c>
      <c r="C66" s="48" t="str">
        <f>'прил.5'!E523</f>
        <v>1200000000</v>
      </c>
      <c r="D66" s="130"/>
      <c r="E66" s="11" t="str">
        <f>'прил.5'!G523</f>
        <v>Муниципальная программа Спировского муниципального округа Тверской области "Управление общественными финансами" на 2022-2027 годы</v>
      </c>
      <c r="F66" s="34">
        <f t="shared" si="3"/>
        <v>6599.163</v>
      </c>
      <c r="G66" s="34">
        <f t="shared" si="3"/>
        <v>6531.73</v>
      </c>
      <c r="H66" s="34">
        <f t="shared" si="3"/>
        <v>6531.73</v>
      </c>
    </row>
    <row r="67" spans="1:8" ht="12.75">
      <c r="A67" s="48" t="s">
        <v>448</v>
      </c>
      <c r="B67" s="48" t="s">
        <v>460</v>
      </c>
      <c r="C67" s="48" t="str">
        <f>'прил.5'!E524</f>
        <v>1290000000</v>
      </c>
      <c r="D67" s="48"/>
      <c r="E67" s="11" t="s">
        <v>19</v>
      </c>
      <c r="F67" s="34">
        <f>F68</f>
        <v>6599.163</v>
      </c>
      <c r="G67" s="34">
        <f t="shared" si="3"/>
        <v>6531.73</v>
      </c>
      <c r="H67" s="34">
        <f t="shared" si="3"/>
        <v>6531.73</v>
      </c>
    </row>
    <row r="68" spans="1:8" ht="51">
      <c r="A68" s="48" t="s">
        <v>448</v>
      </c>
      <c r="B68" s="48" t="s">
        <v>460</v>
      </c>
      <c r="C68" s="48" t="str">
        <f>'прил.5'!E525</f>
        <v>129012001С</v>
      </c>
      <c r="D68" s="48"/>
      <c r="E68" s="11" t="str">
        <f>'прил.5'!G525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F68" s="34">
        <f>F69+F70</f>
        <v>6599.163</v>
      </c>
      <c r="G68" s="34">
        <f>G69+G70</f>
        <v>6531.73</v>
      </c>
      <c r="H68" s="34">
        <f>H69+H70</f>
        <v>6531.73</v>
      </c>
    </row>
    <row r="69" spans="1:8" ht="51">
      <c r="A69" s="48" t="s">
        <v>448</v>
      </c>
      <c r="B69" s="48" t="s">
        <v>460</v>
      </c>
      <c r="C69" s="48" t="str">
        <f>'прил.5'!E526</f>
        <v>129012001С</v>
      </c>
      <c r="D69" s="48" t="s">
        <v>9</v>
      </c>
      <c r="E69" s="5" t="s">
        <v>11</v>
      </c>
      <c r="F69" s="34">
        <f>'прил.5'!H526</f>
        <v>5612.869</v>
      </c>
      <c r="G69" s="34">
        <f>'прил.5'!I526</f>
        <v>5545.436</v>
      </c>
      <c r="H69" s="34">
        <f>'прил.5'!J526</f>
        <v>5545.436</v>
      </c>
    </row>
    <row r="70" spans="1:8" ht="25.5">
      <c r="A70" s="48" t="s">
        <v>448</v>
      </c>
      <c r="B70" s="48" t="s">
        <v>460</v>
      </c>
      <c r="C70" s="48" t="str">
        <f>'прил.5'!E527</f>
        <v>129012001С</v>
      </c>
      <c r="D70" s="48" t="s">
        <v>12</v>
      </c>
      <c r="E70" s="6" t="s">
        <v>13</v>
      </c>
      <c r="F70" s="34">
        <f>'прил.5'!H527</f>
        <v>986.294</v>
      </c>
      <c r="G70" s="34">
        <f>'прил.5'!I527</f>
        <v>986.294</v>
      </c>
      <c r="H70" s="34">
        <f>'прил.5'!J527</f>
        <v>986.294</v>
      </c>
    </row>
    <row r="71" spans="1:8" ht="12.75">
      <c r="A71" s="48" t="s">
        <v>448</v>
      </c>
      <c r="B71" s="48" t="s">
        <v>486</v>
      </c>
      <c r="C71" s="48"/>
      <c r="D71" s="130"/>
      <c r="E71" s="133" t="s">
        <v>484</v>
      </c>
      <c r="F71" s="34">
        <f aca="true" t="shared" si="4" ref="F71:H74">F72</f>
        <v>3500</v>
      </c>
      <c r="G71" s="34">
        <f t="shared" si="4"/>
        <v>4000</v>
      </c>
      <c r="H71" s="34">
        <f t="shared" si="4"/>
        <v>4500</v>
      </c>
    </row>
    <row r="72" spans="1:8" ht="12.75">
      <c r="A72" s="48" t="s">
        <v>448</v>
      </c>
      <c r="B72" s="48" t="s">
        <v>486</v>
      </c>
      <c r="C72" s="48" t="str">
        <f>'прил.5'!E529</f>
        <v>9900000000</v>
      </c>
      <c r="D72" s="130"/>
      <c r="E72" s="11" t="s">
        <v>419</v>
      </c>
      <c r="F72" s="34">
        <f t="shared" si="4"/>
        <v>3500</v>
      </c>
      <c r="G72" s="34">
        <f t="shared" si="4"/>
        <v>4000</v>
      </c>
      <c r="H72" s="34">
        <f t="shared" si="4"/>
        <v>4500</v>
      </c>
    </row>
    <row r="73" spans="1:8" ht="12.75">
      <c r="A73" s="48" t="s">
        <v>448</v>
      </c>
      <c r="B73" s="48" t="s">
        <v>486</v>
      </c>
      <c r="C73" s="48" t="str">
        <f>'прил.5'!E530</f>
        <v>9920000000</v>
      </c>
      <c r="D73" s="130"/>
      <c r="E73" s="11" t="str">
        <f>'прил.5'!G530</f>
        <v>Резервные фонды</v>
      </c>
      <c r="F73" s="34">
        <f t="shared" si="4"/>
        <v>3500</v>
      </c>
      <c r="G73" s="34">
        <f t="shared" si="4"/>
        <v>4000</v>
      </c>
      <c r="H73" s="34">
        <f t="shared" si="4"/>
        <v>4500</v>
      </c>
    </row>
    <row r="74" spans="1:8" ht="12.75">
      <c r="A74" s="48" t="s">
        <v>448</v>
      </c>
      <c r="B74" s="48" t="s">
        <v>486</v>
      </c>
      <c r="C74" s="48" t="str">
        <f>'прил.5'!E531</f>
        <v>992002000А</v>
      </c>
      <c r="D74" s="130"/>
      <c r="E74" s="11" t="str">
        <f>'прил.5'!G531</f>
        <v>Резервные фонды администрации Спировского муниципального округа</v>
      </c>
      <c r="F74" s="34">
        <f t="shared" si="4"/>
        <v>3500</v>
      </c>
      <c r="G74" s="34">
        <f t="shared" si="4"/>
        <v>4000</v>
      </c>
      <c r="H74" s="34">
        <f t="shared" si="4"/>
        <v>4500</v>
      </c>
    </row>
    <row r="75" spans="1:8" ht="12.75">
      <c r="A75" s="48" t="s">
        <v>448</v>
      </c>
      <c r="B75" s="48" t="s">
        <v>486</v>
      </c>
      <c r="C75" s="48" t="str">
        <f>'прил.5'!E532</f>
        <v>992002000А</v>
      </c>
      <c r="D75" s="8" t="s">
        <v>498</v>
      </c>
      <c r="E75" s="6" t="s">
        <v>503</v>
      </c>
      <c r="F75" s="34">
        <f>'прил.5'!H532</f>
        <v>3500</v>
      </c>
      <c r="G75" s="34">
        <f>'прил.5'!I532</f>
        <v>4000</v>
      </c>
      <c r="H75" s="34">
        <f>'прил.5'!J532</f>
        <v>4500</v>
      </c>
    </row>
    <row r="76" spans="1:8" ht="12.75">
      <c r="A76" s="48" t="s">
        <v>448</v>
      </c>
      <c r="B76" s="48" t="s">
        <v>499</v>
      </c>
      <c r="C76" s="129"/>
      <c r="D76" s="48"/>
      <c r="E76" s="133" t="s">
        <v>452</v>
      </c>
      <c r="F76" s="34">
        <f>F82+F77</f>
        <v>3461.984</v>
      </c>
      <c r="G76" s="34">
        <f>G82+G77</f>
        <v>3262.684</v>
      </c>
      <c r="H76" s="34">
        <f>H82+H77</f>
        <v>3262.584</v>
      </c>
    </row>
    <row r="77" spans="1:9" ht="43.5" customHeight="1">
      <c r="A77" s="48" t="s">
        <v>448</v>
      </c>
      <c r="B77" s="48" t="s">
        <v>499</v>
      </c>
      <c r="C77" s="48" t="str">
        <f>'прил.5'!E55</f>
        <v>1100000000</v>
      </c>
      <c r="D77" s="8"/>
      <c r="E77" s="11" t="str">
        <f>'прил.5'!G55</f>
        <v>Муниципальная программа Спировского муниципального округа Тверской области "Муниципальное управление и гражданское общество" на 2022-2027 годы</v>
      </c>
      <c r="F77" s="34">
        <f aca="true" t="shared" si="5" ref="F77:H78">F78</f>
        <v>80.60000000000001</v>
      </c>
      <c r="G77" s="34">
        <f t="shared" si="5"/>
        <v>81.30000000000001</v>
      </c>
      <c r="H77" s="34">
        <f t="shared" si="5"/>
        <v>81.2</v>
      </c>
      <c r="I77" s="132"/>
    </row>
    <row r="78" spans="1:8" ht="12.75">
      <c r="A78" s="48" t="s">
        <v>448</v>
      </c>
      <c r="B78" s="48" t="s">
        <v>499</v>
      </c>
      <c r="C78" s="48" t="str">
        <f>'прил.5'!E56</f>
        <v>1190000000</v>
      </c>
      <c r="D78" s="48"/>
      <c r="E78" s="11" t="s">
        <v>32</v>
      </c>
      <c r="F78" s="34">
        <f t="shared" si="5"/>
        <v>80.60000000000001</v>
      </c>
      <c r="G78" s="34">
        <f t="shared" si="5"/>
        <v>81.30000000000001</v>
      </c>
      <c r="H78" s="34">
        <f t="shared" si="5"/>
        <v>81.2</v>
      </c>
    </row>
    <row r="79" spans="1:8" ht="51">
      <c r="A79" s="48" t="s">
        <v>448</v>
      </c>
      <c r="B79" s="48" t="s">
        <v>499</v>
      </c>
      <c r="C79" s="48" t="str">
        <f>'прил.5'!E57</f>
        <v>1190110540</v>
      </c>
      <c r="D79" s="48"/>
      <c r="E79" s="11" t="str">
        <f>'прил.5'!G57</f>
        <v>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за счёт средств областного бюджета</v>
      </c>
      <c r="F79" s="34">
        <f>F80+F81</f>
        <v>80.60000000000001</v>
      </c>
      <c r="G79" s="34">
        <f>G80+G81</f>
        <v>81.30000000000001</v>
      </c>
      <c r="H79" s="34">
        <f>H80+H81</f>
        <v>81.2</v>
      </c>
    </row>
    <row r="80" spans="1:8" ht="51">
      <c r="A80" s="48" t="s">
        <v>448</v>
      </c>
      <c r="B80" s="48" t="s">
        <v>499</v>
      </c>
      <c r="C80" s="48" t="str">
        <f>'прил.5'!E58</f>
        <v>1190110540</v>
      </c>
      <c r="D80" s="48" t="s">
        <v>9</v>
      </c>
      <c r="E80" s="5" t="s">
        <v>11</v>
      </c>
      <c r="F80" s="34">
        <f>'прил.5'!H58</f>
        <v>66.855</v>
      </c>
      <c r="G80" s="34">
        <f>'прил.5'!I58</f>
        <v>73.54</v>
      </c>
      <c r="H80" s="34">
        <f>'прил.5'!J58</f>
        <v>73.54</v>
      </c>
    </row>
    <row r="81" spans="1:8" ht="25.5">
      <c r="A81" s="48" t="s">
        <v>448</v>
      </c>
      <c r="B81" s="48" t="s">
        <v>499</v>
      </c>
      <c r="C81" s="48" t="str">
        <f>'прил.5'!E59</f>
        <v>1190110540</v>
      </c>
      <c r="D81" s="48" t="s">
        <v>12</v>
      </c>
      <c r="E81" s="6" t="s">
        <v>13</v>
      </c>
      <c r="F81" s="34">
        <f>'прил.5'!H59</f>
        <v>13.745</v>
      </c>
      <c r="G81" s="34">
        <f>'прил.5'!I59</f>
        <v>7.76</v>
      </c>
      <c r="H81" s="34">
        <f>'прил.5'!J59</f>
        <v>7.66</v>
      </c>
    </row>
    <row r="82" spans="1:8" ht="51">
      <c r="A82" s="48" t="s">
        <v>448</v>
      </c>
      <c r="B82" s="48" t="s">
        <v>499</v>
      </c>
      <c r="C82" s="48" t="str">
        <f>'прил.5'!E60</f>
        <v>1400000000</v>
      </c>
      <c r="D82" s="48"/>
      <c r="E82" s="11" t="str">
        <f>'прил.5'!G60</f>
        <v>Муниципальная программа Спировского муниципального округа Тверской области "Управление имуществом и земельными ресурсами Спировского муниципального округа Тверской области" на 2022-2027 годы</v>
      </c>
      <c r="F82" s="34">
        <f>F83</f>
        <v>3381.384</v>
      </c>
      <c r="G82" s="34">
        <f>G83</f>
        <v>3181.384</v>
      </c>
      <c r="H82" s="34">
        <f>H83</f>
        <v>3181.384</v>
      </c>
    </row>
    <row r="83" spans="1:8" ht="27.75" customHeight="1">
      <c r="A83" s="48" t="s">
        <v>448</v>
      </c>
      <c r="B83" s="48" t="s">
        <v>499</v>
      </c>
      <c r="C83" s="48" t="str">
        <f>'прил.5'!E61</f>
        <v>1410000000</v>
      </c>
      <c r="D83" s="48"/>
      <c r="E83" s="11" t="str">
        <f>'прил.5'!G61</f>
        <v>Подпрограмма "Управление и распоряжение муниципальным имуществом и земельными ресурсами " </v>
      </c>
      <c r="F83" s="34">
        <f>F86+F89+F91+F97+F99+F84+F93+F95</f>
        <v>3381.384</v>
      </c>
      <c r="G83" s="34">
        <f>G86+G89+G91+G97+G99+G84+G93+G95</f>
        <v>3181.384</v>
      </c>
      <c r="H83" s="34">
        <f>H86+H89+H91+H97+H99+H84+H93+H95</f>
        <v>3181.384</v>
      </c>
    </row>
    <row r="84" spans="1:8" ht="12.75">
      <c r="A84" s="48" t="s">
        <v>448</v>
      </c>
      <c r="B84" s="48" t="s">
        <v>499</v>
      </c>
      <c r="C84" s="48" t="str">
        <f>'прил.5'!E62</f>
        <v>141012001Б</v>
      </c>
      <c r="D84" s="48"/>
      <c r="E84" s="11" t="str">
        <f>'прил.5'!G62</f>
        <v>Ликвидация (списание) муниципального имущества</v>
      </c>
      <c r="F84" s="34">
        <f>F85</f>
        <v>200</v>
      </c>
      <c r="G84" s="34">
        <f>G85</f>
        <v>0</v>
      </c>
      <c r="H84" s="34">
        <f>H85</f>
        <v>0</v>
      </c>
    </row>
    <row r="85" spans="1:8" ht="25.5">
      <c r="A85" s="48" t="s">
        <v>448</v>
      </c>
      <c r="B85" s="48" t="s">
        <v>499</v>
      </c>
      <c r="C85" s="48" t="str">
        <f>'прил.5'!E63</f>
        <v>141012001Б</v>
      </c>
      <c r="D85" s="48" t="s">
        <v>12</v>
      </c>
      <c r="E85" s="6" t="s">
        <v>13</v>
      </c>
      <c r="F85" s="34">
        <f>'прил.5'!H63</f>
        <v>200</v>
      </c>
      <c r="G85" s="34">
        <f>'прил.5'!I63</f>
        <v>0</v>
      </c>
      <c r="H85" s="34">
        <f>'прил.5'!J63</f>
        <v>0</v>
      </c>
    </row>
    <row r="86" spans="1:8" ht="12.75">
      <c r="A86" s="48" t="s">
        <v>448</v>
      </c>
      <c r="B86" s="48" t="s">
        <v>499</v>
      </c>
      <c r="C86" s="48" t="str">
        <f>'прил.5'!E64</f>
        <v>141022001Б</v>
      </c>
      <c r="D86" s="48"/>
      <c r="E86" s="11" t="s">
        <v>23</v>
      </c>
      <c r="F86" s="34">
        <f>F87+F88</f>
        <v>1651.384</v>
      </c>
      <c r="G86" s="34">
        <f>G87+G88</f>
        <v>1651.384</v>
      </c>
      <c r="H86" s="34">
        <f>H87+H88</f>
        <v>1651.384</v>
      </c>
    </row>
    <row r="87" spans="1:8" ht="25.5">
      <c r="A87" s="48" t="s">
        <v>448</v>
      </c>
      <c r="B87" s="48" t="s">
        <v>499</v>
      </c>
      <c r="C87" s="48" t="str">
        <f>'прил.5'!E65</f>
        <v>141022001Б</v>
      </c>
      <c r="D87" s="48" t="s">
        <v>12</v>
      </c>
      <c r="E87" s="6" t="s">
        <v>13</v>
      </c>
      <c r="F87" s="34">
        <f>'прил.5'!H65</f>
        <v>1551.384</v>
      </c>
      <c r="G87" s="34">
        <f>'прил.5'!I65</f>
        <v>1551.384</v>
      </c>
      <c r="H87" s="34">
        <f>'прил.5'!J65</f>
        <v>1551.384</v>
      </c>
    </row>
    <row r="88" spans="1:8" ht="12.75">
      <c r="A88" s="48" t="s">
        <v>448</v>
      </c>
      <c r="B88" s="48" t="s">
        <v>499</v>
      </c>
      <c r="C88" s="48" t="str">
        <f>C87</f>
        <v>141022001Б</v>
      </c>
      <c r="D88" s="8" t="s">
        <v>498</v>
      </c>
      <c r="E88" s="6" t="s">
        <v>503</v>
      </c>
      <c r="F88" s="34">
        <f>'прил.5'!H66</f>
        <v>100</v>
      </c>
      <c r="G88" s="34">
        <f>'прил.5'!I66</f>
        <v>100</v>
      </c>
      <c r="H88" s="34">
        <f>'прил.5'!J66</f>
        <v>100</v>
      </c>
    </row>
    <row r="89" spans="1:8" ht="12.75">
      <c r="A89" s="48" t="s">
        <v>448</v>
      </c>
      <c r="B89" s="48" t="s">
        <v>499</v>
      </c>
      <c r="C89" s="48" t="str">
        <f>'прил.5'!E67</f>
        <v>141022002Б</v>
      </c>
      <c r="D89" s="48"/>
      <c r="E89" s="11" t="s">
        <v>24</v>
      </c>
      <c r="F89" s="34">
        <f>F90</f>
        <v>100</v>
      </c>
      <c r="G89" s="34">
        <f>G90</f>
        <v>100</v>
      </c>
      <c r="H89" s="34">
        <f>H90</f>
        <v>100</v>
      </c>
    </row>
    <row r="90" spans="1:8" ht="25.5">
      <c r="A90" s="48" t="s">
        <v>448</v>
      </c>
      <c r="B90" s="48" t="s">
        <v>499</v>
      </c>
      <c r="C90" s="48" t="str">
        <f>'прил.5'!E68</f>
        <v>141022002Б</v>
      </c>
      <c r="D90" s="48" t="s">
        <v>12</v>
      </c>
      <c r="E90" s="6" t="s">
        <v>13</v>
      </c>
      <c r="F90" s="34">
        <f>'прил.5'!H68</f>
        <v>100</v>
      </c>
      <c r="G90" s="34">
        <f>'прил.5'!I68</f>
        <v>100</v>
      </c>
      <c r="H90" s="34">
        <f>'прил.5'!J68</f>
        <v>100</v>
      </c>
    </row>
    <row r="91" spans="1:8" ht="42.75" customHeight="1">
      <c r="A91" s="48" t="s">
        <v>448</v>
      </c>
      <c r="B91" s="48" t="s">
        <v>499</v>
      </c>
      <c r="C91" s="48" t="str">
        <f>'прил.5'!E69</f>
        <v>141022003Б</v>
      </c>
      <c r="D91" s="48"/>
      <c r="E91" s="11" t="str">
        <f>'прил.5'!G69</f>
        <v>Проведение инвентаризации, постановки на учет и государственной регистрации права муниципальной собственности Спировского муниципального округа</v>
      </c>
      <c r="F91" s="34">
        <f>F92</f>
        <v>194.95</v>
      </c>
      <c r="G91" s="34">
        <f>G92</f>
        <v>200</v>
      </c>
      <c r="H91" s="34">
        <f>H92</f>
        <v>200</v>
      </c>
    </row>
    <row r="92" spans="1:8" ht="25.5">
      <c r="A92" s="48" t="s">
        <v>448</v>
      </c>
      <c r="B92" s="48" t="s">
        <v>499</v>
      </c>
      <c r="C92" s="48" t="str">
        <f>'прил.5'!E70</f>
        <v>141022003Б</v>
      </c>
      <c r="D92" s="48" t="s">
        <v>12</v>
      </c>
      <c r="E92" s="6" t="s">
        <v>13</v>
      </c>
      <c r="F92" s="34">
        <f>'прил.5'!H70</f>
        <v>194.95</v>
      </c>
      <c r="G92" s="34">
        <f>'прил.5'!I70</f>
        <v>200</v>
      </c>
      <c r="H92" s="34">
        <f>'прил.5'!J70</f>
        <v>200</v>
      </c>
    </row>
    <row r="93" spans="1:8" ht="28.5" customHeight="1">
      <c r="A93" s="48" t="s">
        <v>448</v>
      </c>
      <c r="B93" s="48" t="s">
        <v>499</v>
      </c>
      <c r="C93" s="48" t="str">
        <f>'прил.5'!E71</f>
        <v>141022005Б</v>
      </c>
      <c r="D93" s="48"/>
      <c r="E93" s="6" t="str">
        <f>'прил.5'!G71</f>
        <v>Осуществление учета муниципального имущества с помощью программного комплекса БАРС</v>
      </c>
      <c r="F93" s="34">
        <f>F94</f>
        <v>85.05</v>
      </c>
      <c r="G93" s="34">
        <f>G94</f>
        <v>80</v>
      </c>
      <c r="H93" s="34">
        <f>H94</f>
        <v>80</v>
      </c>
    </row>
    <row r="94" spans="1:8" ht="25.5">
      <c r="A94" s="48" t="s">
        <v>448</v>
      </c>
      <c r="B94" s="48" t="s">
        <v>499</v>
      </c>
      <c r="C94" s="48" t="str">
        <f>'прил.5'!E72</f>
        <v>141022005Б</v>
      </c>
      <c r="D94" s="48" t="s">
        <v>12</v>
      </c>
      <c r="E94" s="6" t="s">
        <v>13</v>
      </c>
      <c r="F94" s="34">
        <f>'прил.5'!H72</f>
        <v>85.05</v>
      </c>
      <c r="G94" s="34">
        <f>'прил.5'!I72</f>
        <v>80</v>
      </c>
      <c r="H94" s="34">
        <f>'прил.5'!J72</f>
        <v>80</v>
      </c>
    </row>
    <row r="95" spans="1:8" ht="25.5">
      <c r="A95" s="48" t="s">
        <v>448</v>
      </c>
      <c r="B95" s="48" t="s">
        <v>499</v>
      </c>
      <c r="C95" s="48" t="str">
        <f>'прил.5'!E73</f>
        <v>141022006Б</v>
      </c>
      <c r="D95" s="48"/>
      <c r="E95" s="6" t="str">
        <f>'прил.5'!G73</f>
        <v>Подготовка документов декларации безопасности гидротехнических сооружений</v>
      </c>
      <c r="F95" s="34">
        <f>F96</f>
        <v>800</v>
      </c>
      <c r="G95" s="34">
        <f>G96</f>
        <v>800</v>
      </c>
      <c r="H95" s="34">
        <f>H96</f>
        <v>800</v>
      </c>
    </row>
    <row r="96" spans="1:8" ht="25.5">
      <c r="A96" s="48" t="s">
        <v>448</v>
      </c>
      <c r="B96" s="48" t="s">
        <v>499</v>
      </c>
      <c r="C96" s="48" t="str">
        <f>'прил.5'!E74</f>
        <v>141022006Б</v>
      </c>
      <c r="D96" s="48" t="s">
        <v>12</v>
      </c>
      <c r="E96" s="6" t="s">
        <v>13</v>
      </c>
      <c r="F96" s="34">
        <f>'прил.5'!H74</f>
        <v>800</v>
      </c>
      <c r="G96" s="34">
        <f>'прил.5'!I74</f>
        <v>800</v>
      </c>
      <c r="H96" s="34">
        <f>'прил.5'!J74</f>
        <v>800</v>
      </c>
    </row>
    <row r="97" spans="1:8" ht="60" customHeight="1">
      <c r="A97" s="48" t="s">
        <v>448</v>
      </c>
      <c r="B97" s="48" t="s">
        <v>499</v>
      </c>
      <c r="C97" s="48" t="str">
        <f>'прил.5'!E75</f>
        <v>141032001Б</v>
      </c>
      <c r="D97" s="48"/>
      <c r="E97" s="11" t="str">
        <f>'прил.5'!G75</f>
        <v>Формирование земельных участков, находящихся в муниципальной собственности и государственной собственности до разграничения (межевание, топография, проекты планировки и застройки, благоустройство и подведение коммуникаций)</v>
      </c>
      <c r="F97" s="34">
        <f>F98</f>
        <v>250</v>
      </c>
      <c r="G97" s="34">
        <f>G98</f>
        <v>250</v>
      </c>
      <c r="H97" s="34">
        <f>H98</f>
        <v>250</v>
      </c>
    </row>
    <row r="98" spans="1:8" ht="25.5">
      <c r="A98" s="48" t="s">
        <v>448</v>
      </c>
      <c r="B98" s="48" t="s">
        <v>499</v>
      </c>
      <c r="C98" s="48" t="str">
        <f>'прил.5'!E76</f>
        <v>141032001Б</v>
      </c>
      <c r="D98" s="48" t="s">
        <v>12</v>
      </c>
      <c r="E98" s="6" t="s">
        <v>13</v>
      </c>
      <c r="F98" s="34">
        <f>'прил.5'!H76</f>
        <v>250</v>
      </c>
      <c r="G98" s="34">
        <f>'прил.5'!I76</f>
        <v>250</v>
      </c>
      <c r="H98" s="34">
        <f>'прил.5'!J76</f>
        <v>250</v>
      </c>
    </row>
    <row r="99" spans="1:8" ht="46.5" customHeight="1">
      <c r="A99" s="13" t="s">
        <v>448</v>
      </c>
      <c r="B99" s="13" t="s">
        <v>499</v>
      </c>
      <c r="C99" s="48" t="str">
        <f>'прил.5'!E77</f>
        <v>141032003Б</v>
      </c>
      <c r="D99" s="13"/>
      <c r="E99" s="19" t="str">
        <f>'прил.5'!G77</f>
        <v>Оформление документации для обеспечения земельными участками многодетных семей (межевание, получение технических условий на инженерные коммуникации)</v>
      </c>
      <c r="F99" s="34">
        <f>F100</f>
        <v>100</v>
      </c>
      <c r="G99" s="34">
        <f>G100</f>
        <v>100</v>
      </c>
      <c r="H99" s="34">
        <f>H100</f>
        <v>100</v>
      </c>
    </row>
    <row r="100" spans="1:8" ht="25.5">
      <c r="A100" s="13" t="s">
        <v>448</v>
      </c>
      <c r="B100" s="13" t="s">
        <v>499</v>
      </c>
      <c r="C100" s="48" t="str">
        <f>'прил.5'!E78</f>
        <v>141032003Б</v>
      </c>
      <c r="D100" s="13" t="s">
        <v>12</v>
      </c>
      <c r="E100" s="19" t="s">
        <v>13</v>
      </c>
      <c r="F100" s="34">
        <f>'прил.5'!H78</f>
        <v>100</v>
      </c>
      <c r="G100" s="34">
        <f>'прил.5'!I78</f>
        <v>100</v>
      </c>
      <c r="H100" s="34">
        <f>'прил.5'!J78</f>
        <v>100</v>
      </c>
    </row>
    <row r="101" spans="1:8" ht="12.75">
      <c r="A101" s="117" t="str">
        <f>'прил.5'!C79</f>
        <v>02</v>
      </c>
      <c r="B101" s="117"/>
      <c r="C101" s="134"/>
      <c r="D101" s="148"/>
      <c r="E101" s="182" t="str">
        <f>'прил.5'!G79</f>
        <v>Национальная оборона</v>
      </c>
      <c r="F101" s="136">
        <f aca="true" t="shared" si="6" ref="F101:H104">F102</f>
        <v>601.2</v>
      </c>
      <c r="G101" s="136">
        <f t="shared" si="6"/>
        <v>627.1</v>
      </c>
      <c r="H101" s="136">
        <f t="shared" si="6"/>
        <v>648.3</v>
      </c>
    </row>
    <row r="102" spans="1:8" ht="12.75">
      <c r="A102" s="13" t="str">
        <f>'прил.5'!C80</f>
        <v>02</v>
      </c>
      <c r="B102" s="13" t="str">
        <f>'прил.5'!D80</f>
        <v>03</v>
      </c>
      <c r="C102" s="129"/>
      <c r="D102" s="29"/>
      <c r="E102" s="181" t="str">
        <f>'прил.5'!G80</f>
        <v>Мобилизационная и вневойсковая подготовка</v>
      </c>
      <c r="F102" s="34">
        <f t="shared" si="6"/>
        <v>601.2</v>
      </c>
      <c r="G102" s="34">
        <f t="shared" si="6"/>
        <v>627.1</v>
      </c>
      <c r="H102" s="34">
        <f t="shared" si="6"/>
        <v>648.3</v>
      </c>
    </row>
    <row r="103" spans="1:8" ht="12.75">
      <c r="A103" s="13" t="str">
        <f>'прил.5'!C81</f>
        <v>02</v>
      </c>
      <c r="B103" s="13" t="str">
        <f>'прил.5'!D81</f>
        <v>03</v>
      </c>
      <c r="C103" s="129">
        <f>'прил.5'!E81</f>
        <v>9900000000</v>
      </c>
      <c r="D103" s="29"/>
      <c r="E103" s="181" t="str">
        <f>'прил.5'!G81</f>
        <v>Расходы, не включенные в муниципальные программы</v>
      </c>
      <c r="F103" s="34">
        <f t="shared" si="6"/>
        <v>601.2</v>
      </c>
      <c r="G103" s="34">
        <f t="shared" si="6"/>
        <v>627.1</v>
      </c>
      <c r="H103" s="34">
        <f t="shared" si="6"/>
        <v>648.3</v>
      </c>
    </row>
    <row r="104" spans="1:8" ht="12.75">
      <c r="A104" s="13" t="str">
        <f>'прил.5'!C82</f>
        <v>02</v>
      </c>
      <c r="B104" s="13" t="str">
        <f>'прил.5'!D82</f>
        <v>03</v>
      </c>
      <c r="C104" s="129" t="str">
        <f>'прил.5'!E82</f>
        <v>9940000000</v>
      </c>
      <c r="D104" s="29"/>
      <c r="E104" s="181" t="str">
        <f>'прил.5'!G82</f>
        <v>Отдельные мероприятия, не включенные в муниципальные программы</v>
      </c>
      <c r="F104" s="34">
        <f t="shared" si="6"/>
        <v>601.2</v>
      </c>
      <c r="G104" s="34">
        <f t="shared" si="6"/>
        <v>627.1</v>
      </c>
      <c r="H104" s="34">
        <f t="shared" si="6"/>
        <v>648.3</v>
      </c>
    </row>
    <row r="105" spans="1:8" ht="24" customHeight="1">
      <c r="A105" s="13" t="str">
        <f>'прил.5'!C83</f>
        <v>02</v>
      </c>
      <c r="B105" s="13" t="str">
        <f>'прил.5'!D83</f>
        <v>03</v>
      </c>
      <c r="C105" s="129">
        <f>'прил.5'!E83</f>
        <v>9940051180</v>
      </c>
      <c r="D105" s="29"/>
      <c r="E105" s="181" t="str">
        <f>'прил.5'!G83</f>
        <v>Осуществление первичного воинского учёта органами местного самоуправления муниципального округа </v>
      </c>
      <c r="F105" s="34">
        <f>F106+F107</f>
        <v>601.2</v>
      </c>
      <c r="G105" s="34">
        <f>G106+G107</f>
        <v>627.1</v>
      </c>
      <c r="H105" s="34">
        <f>H106+H107</f>
        <v>648.3</v>
      </c>
    </row>
    <row r="106" spans="1:8" ht="51">
      <c r="A106" s="13" t="str">
        <f>'прил.5'!C84</f>
        <v>02</v>
      </c>
      <c r="B106" s="13" t="str">
        <f>'прил.5'!D84</f>
        <v>03</v>
      </c>
      <c r="C106" s="129">
        <f>'прил.5'!E84</f>
        <v>9940051180</v>
      </c>
      <c r="D106" s="13" t="str">
        <f>'прил.5'!F84</f>
        <v>100</v>
      </c>
      <c r="E106" s="181" t="str">
        <f>'прил.5'!G84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F106" s="34">
        <f>'прил.5'!H84</f>
        <v>546.24</v>
      </c>
      <c r="G106" s="34">
        <f>'прил.5'!I84</f>
        <v>565.448</v>
      </c>
      <c r="H106" s="34">
        <f>'прил.5'!J84</f>
        <v>584.108</v>
      </c>
    </row>
    <row r="107" spans="1:8" ht="25.5">
      <c r="A107" s="13" t="str">
        <f>'прил.5'!C85</f>
        <v>02</v>
      </c>
      <c r="B107" s="13" t="str">
        <f>'прил.5'!D85</f>
        <v>03</v>
      </c>
      <c r="C107" s="129">
        <f>'прил.5'!E85</f>
        <v>9940051180</v>
      </c>
      <c r="D107" s="13" t="str">
        <f>'прил.5'!F85</f>
        <v>200</v>
      </c>
      <c r="E107" s="181" t="str">
        <f>'прил.5'!G85</f>
        <v>Закупка товаров, работ и услуг для государственных (муниципальных) нужд</v>
      </c>
      <c r="F107" s="34">
        <f>'прил.5'!H85</f>
        <v>54.96</v>
      </c>
      <c r="G107" s="34">
        <f>'прил.5'!I85</f>
        <v>61.652</v>
      </c>
      <c r="H107" s="34">
        <f>'прил.5'!J85</f>
        <v>64.192</v>
      </c>
    </row>
    <row r="108" spans="1:8" ht="12.75">
      <c r="A108" s="46" t="s">
        <v>488</v>
      </c>
      <c r="B108" s="46"/>
      <c r="C108" s="134"/>
      <c r="D108" s="46"/>
      <c r="E108" s="135" t="s">
        <v>431</v>
      </c>
      <c r="F108" s="136">
        <f>F109+F114+F125</f>
        <v>7271.18</v>
      </c>
      <c r="G108" s="136">
        <f>G109+G114+G125</f>
        <v>5285.309</v>
      </c>
      <c r="H108" s="136">
        <f>H109+H114+H125</f>
        <v>4570.309</v>
      </c>
    </row>
    <row r="109" spans="1:8" ht="12.75">
      <c r="A109" s="48" t="s">
        <v>488</v>
      </c>
      <c r="B109" s="48" t="s">
        <v>451</v>
      </c>
      <c r="C109" s="129"/>
      <c r="D109" s="48"/>
      <c r="E109" s="11" t="s">
        <v>3</v>
      </c>
      <c r="F109" s="34">
        <f>F110</f>
        <v>569.3</v>
      </c>
      <c r="G109" s="34">
        <f aca="true" t="shared" si="7" ref="G109:H112">G110</f>
        <v>600.6</v>
      </c>
      <c r="H109" s="34">
        <f t="shared" si="7"/>
        <v>600.6</v>
      </c>
    </row>
    <row r="110" spans="1:8" ht="38.25">
      <c r="A110" s="48" t="s">
        <v>488</v>
      </c>
      <c r="B110" s="48" t="s">
        <v>451</v>
      </c>
      <c r="C110" s="48" t="str">
        <f>'прил.5'!E88</f>
        <v>1100000000</v>
      </c>
      <c r="D110" s="48"/>
      <c r="E110" s="11" t="str">
        <f>'прил.5'!G88</f>
        <v>Муниципальная программа Спировского муниципального округа Тверской области "Муниципальное управление и гражданское общество" на 2022-2027 годы</v>
      </c>
      <c r="F110" s="34">
        <f>F111</f>
        <v>569.3</v>
      </c>
      <c r="G110" s="34">
        <f t="shared" si="7"/>
        <v>600.6</v>
      </c>
      <c r="H110" s="34">
        <f t="shared" si="7"/>
        <v>600.6</v>
      </c>
    </row>
    <row r="111" spans="1:8" ht="14.25" customHeight="1">
      <c r="A111" s="48" t="s">
        <v>488</v>
      </c>
      <c r="B111" s="48" t="s">
        <v>451</v>
      </c>
      <c r="C111" s="48" t="str">
        <f>'прил.5'!E89</f>
        <v>1190000000</v>
      </c>
      <c r="D111" s="48"/>
      <c r="E111" s="11" t="str">
        <f>'прил.5'!G89</f>
        <v>Обеспечивающая подпрограмма</v>
      </c>
      <c r="F111" s="34">
        <f>F112</f>
        <v>569.3</v>
      </c>
      <c r="G111" s="34">
        <f t="shared" si="7"/>
        <v>600.6</v>
      </c>
      <c r="H111" s="34">
        <f t="shared" si="7"/>
        <v>600.6</v>
      </c>
    </row>
    <row r="112" spans="1:8" ht="25.5">
      <c r="A112" s="48" t="s">
        <v>488</v>
      </c>
      <c r="B112" s="48" t="s">
        <v>451</v>
      </c>
      <c r="C112" s="48" t="str">
        <f>'прил.5'!E90</f>
        <v>1190159302</v>
      </c>
      <c r="D112" s="48"/>
      <c r="E112" s="11" t="str">
        <f>'прил.5'!G90</f>
        <v>Осуществление государственных полномочий по государственной регистрации актов гражданского состояния </v>
      </c>
      <c r="F112" s="34">
        <f>F113</f>
        <v>569.3</v>
      </c>
      <c r="G112" s="34">
        <f t="shared" si="7"/>
        <v>600.6</v>
      </c>
      <c r="H112" s="34">
        <f t="shared" si="7"/>
        <v>600.6</v>
      </c>
    </row>
    <row r="113" spans="1:8" ht="51">
      <c r="A113" s="48" t="s">
        <v>488</v>
      </c>
      <c r="B113" s="48" t="s">
        <v>451</v>
      </c>
      <c r="C113" s="48" t="str">
        <f>'прил.5'!E91</f>
        <v>1190159302</v>
      </c>
      <c r="D113" s="48" t="s">
        <v>9</v>
      </c>
      <c r="E113" s="6" t="s">
        <v>11</v>
      </c>
      <c r="F113" s="34">
        <f>'прил.5'!H91</f>
        <v>569.3</v>
      </c>
      <c r="G113" s="34">
        <f>'прил.5'!I91</f>
        <v>600.6</v>
      </c>
      <c r="H113" s="34">
        <f>'прил.5'!J91</f>
        <v>600.6</v>
      </c>
    </row>
    <row r="114" spans="1:8" ht="25.5">
      <c r="A114" s="48" t="s">
        <v>488</v>
      </c>
      <c r="B114" s="48" t="s">
        <v>461</v>
      </c>
      <c r="C114" s="129"/>
      <c r="D114" s="48"/>
      <c r="E114" s="11" t="str">
        <f>'прил.5'!G92</f>
        <v>Защита населения и территории от чрезвычайных ситуаций природного и техногенного характера, пожарная безопасность</v>
      </c>
      <c r="F114" s="34">
        <f>F115</f>
        <v>3635.147</v>
      </c>
      <c r="G114" s="34">
        <f>G115</f>
        <v>3734.709</v>
      </c>
      <c r="H114" s="34">
        <f>H115</f>
        <v>3734.709</v>
      </c>
    </row>
    <row r="115" spans="1:8" ht="51">
      <c r="A115" s="13" t="s">
        <v>488</v>
      </c>
      <c r="B115" s="13" t="s">
        <v>461</v>
      </c>
      <c r="C115" s="29" t="str">
        <f>'прил.5'!E93</f>
        <v>2500000000</v>
      </c>
      <c r="D115" s="48"/>
      <c r="E115" s="11" t="str">
        <f>'прил.5'!G93</f>
        <v>Муниципальная программа Спировского муниципального округа Тверской области "Обеспечение пожарной безопасности на территории Спировского муниципального округа и функционирования Единой дежурно-диспетчерской службы" на 2022-2027 годы</v>
      </c>
      <c r="F115" s="34">
        <f>F121+F116</f>
        <v>3635.147</v>
      </c>
      <c r="G115" s="34">
        <f>G121+G116</f>
        <v>3734.709</v>
      </c>
      <c r="H115" s="34">
        <f>H121+H116</f>
        <v>3734.709</v>
      </c>
    </row>
    <row r="116" spans="1:8" ht="25.5">
      <c r="A116" s="48" t="s">
        <v>488</v>
      </c>
      <c r="B116" s="48" t="s">
        <v>461</v>
      </c>
      <c r="C116" s="29" t="str">
        <f>'прил.5'!E94</f>
        <v>2510000000</v>
      </c>
      <c r="D116" s="48"/>
      <c r="E116" s="11" t="str">
        <f>'прил.5'!G94</f>
        <v>Подпрограмма "Обеспечение пожарной безопасности на территории Спировского муниципального округа"</v>
      </c>
      <c r="F116" s="34">
        <f>F117+F119</f>
        <v>1137.838</v>
      </c>
      <c r="G116" s="34">
        <f>G117+G119</f>
        <v>1237.4</v>
      </c>
      <c r="H116" s="34">
        <f>H117+H119</f>
        <v>1237.4</v>
      </c>
    </row>
    <row r="117" spans="1:8" ht="29.25" customHeight="1">
      <c r="A117" s="13" t="s">
        <v>488</v>
      </c>
      <c r="B117" s="13" t="s">
        <v>461</v>
      </c>
      <c r="C117" s="29" t="str">
        <f>'прил.5'!E95</f>
        <v>251012001Б</v>
      </c>
      <c r="D117" s="48"/>
      <c r="E117" s="11" t="str">
        <f>'прил.5'!G95</f>
        <v>Организация и проведение мероприятий по обеспечению пожарной безопасности населенных пунктов Спировского муниципального округа</v>
      </c>
      <c r="F117" s="34">
        <f>F118</f>
        <v>587.4</v>
      </c>
      <c r="G117" s="34">
        <f>G118</f>
        <v>587.4</v>
      </c>
      <c r="H117" s="34">
        <f>H118</f>
        <v>587.4</v>
      </c>
    </row>
    <row r="118" spans="1:8" ht="20.25" customHeight="1">
      <c r="A118" s="13" t="s">
        <v>488</v>
      </c>
      <c r="B118" s="13" t="s">
        <v>461</v>
      </c>
      <c r="C118" s="29" t="str">
        <f>'прил.5'!E96</f>
        <v>251012001Б</v>
      </c>
      <c r="D118" s="48" t="s">
        <v>12</v>
      </c>
      <c r="E118" s="11" t="str">
        <f>'прил.5'!G96</f>
        <v>Закупка товаров, работ и услуг для государственных (муниципальных) нужд</v>
      </c>
      <c r="F118" s="34">
        <f>'прил.5'!H96</f>
        <v>587.4</v>
      </c>
      <c r="G118" s="34">
        <f>'прил.5'!I96</f>
        <v>587.4</v>
      </c>
      <c r="H118" s="34">
        <f>'прил.5'!J96</f>
        <v>587.4</v>
      </c>
    </row>
    <row r="119" spans="1:8" ht="28.5" customHeight="1">
      <c r="A119" s="13" t="s">
        <v>488</v>
      </c>
      <c r="B119" s="13" t="s">
        <v>461</v>
      </c>
      <c r="C119" s="29" t="str">
        <f>'прил.5'!E97</f>
        <v>251012002Б</v>
      </c>
      <c r="D119" s="48"/>
      <c r="E119" s="11" t="str">
        <f>'прил.5'!G97</f>
        <v>Поддержание в состоянии постоянной готовности сил и средств добровольных пожарных команд</v>
      </c>
      <c r="F119" s="34">
        <f>F120</f>
        <v>550.438</v>
      </c>
      <c r="G119" s="34">
        <f>G120</f>
        <v>650</v>
      </c>
      <c r="H119" s="34">
        <f>H120</f>
        <v>650</v>
      </c>
    </row>
    <row r="120" spans="1:8" ht="19.5" customHeight="1">
      <c r="A120" s="13" t="s">
        <v>488</v>
      </c>
      <c r="B120" s="13" t="s">
        <v>461</v>
      </c>
      <c r="C120" s="29" t="str">
        <f>'прил.5'!E98</f>
        <v>251012002Б</v>
      </c>
      <c r="D120" s="48" t="s">
        <v>12</v>
      </c>
      <c r="E120" s="11" t="str">
        <f>'прил.5'!G98</f>
        <v>Закупка товаров, работ и услуг для государственных (муниципальных) нужд</v>
      </c>
      <c r="F120" s="34">
        <f>'прил.5'!H98</f>
        <v>550.438</v>
      </c>
      <c r="G120" s="34">
        <f>'прил.5'!I98</f>
        <v>650</v>
      </c>
      <c r="H120" s="34">
        <f>'прил.5'!J98</f>
        <v>650</v>
      </c>
    </row>
    <row r="121" spans="1:8" ht="12.75">
      <c r="A121" s="48" t="s">
        <v>488</v>
      </c>
      <c r="B121" s="48" t="s">
        <v>461</v>
      </c>
      <c r="C121" s="29" t="str">
        <f>'прил.5'!E99</f>
        <v>2590000000</v>
      </c>
      <c r="D121" s="48"/>
      <c r="E121" s="11" t="str">
        <f>'прил.5'!G99</f>
        <v>Обеспечивающая подпрограмма</v>
      </c>
      <c r="F121" s="34">
        <f>F122</f>
        <v>2497.3089999999997</v>
      </c>
      <c r="G121" s="34">
        <f>G122</f>
        <v>2497.3089999999997</v>
      </c>
      <c r="H121" s="34">
        <f>H122</f>
        <v>2497.3089999999997</v>
      </c>
    </row>
    <row r="122" spans="1:8" ht="25.5">
      <c r="A122" s="13" t="s">
        <v>488</v>
      </c>
      <c r="B122" s="13" t="s">
        <v>461</v>
      </c>
      <c r="C122" s="29" t="str">
        <f>'прил.5'!E100</f>
        <v>259012001Д</v>
      </c>
      <c r="D122" s="48"/>
      <c r="E122" s="11" t="str">
        <f>'прил.5'!G100</f>
        <v>Расходы на содержание казённого учреждения "Единая дежурная диспетчерская служба Спировского муниципального округа"</v>
      </c>
      <c r="F122" s="34">
        <f>F123+F124</f>
        <v>2497.3089999999997</v>
      </c>
      <c r="G122" s="34">
        <f>G123+G124</f>
        <v>2497.3089999999997</v>
      </c>
      <c r="H122" s="34">
        <f>H123+H124</f>
        <v>2497.3089999999997</v>
      </c>
    </row>
    <row r="123" spans="1:9" ht="51">
      <c r="A123" s="13" t="s">
        <v>488</v>
      </c>
      <c r="B123" s="13" t="s">
        <v>461</v>
      </c>
      <c r="C123" s="29" t="str">
        <f>'прил.5'!E101</f>
        <v>259012001Д</v>
      </c>
      <c r="D123" s="48" t="s">
        <v>9</v>
      </c>
      <c r="E123" s="6" t="s">
        <v>11</v>
      </c>
      <c r="F123" s="34">
        <f>'прил.5'!H101</f>
        <v>2370.97</v>
      </c>
      <c r="G123" s="34">
        <f>'прил.5'!I101</f>
        <v>2382.622</v>
      </c>
      <c r="H123" s="34">
        <f>'прил.5'!J101</f>
        <v>2382.622</v>
      </c>
      <c r="I123" s="132"/>
    </row>
    <row r="124" spans="1:8" ht="25.5">
      <c r="A124" s="13" t="s">
        <v>488</v>
      </c>
      <c r="B124" s="13" t="s">
        <v>461</v>
      </c>
      <c r="C124" s="29" t="str">
        <f>'прил.5'!E102</f>
        <v>259012001Д</v>
      </c>
      <c r="D124" s="48" t="s">
        <v>12</v>
      </c>
      <c r="E124" s="6" t="s">
        <v>13</v>
      </c>
      <c r="F124" s="34">
        <f>'прил.5'!H102</f>
        <v>126.339</v>
      </c>
      <c r="G124" s="34">
        <f>'прил.5'!I102</f>
        <v>114.687</v>
      </c>
      <c r="H124" s="34">
        <f>'прил.5'!J102</f>
        <v>114.687</v>
      </c>
    </row>
    <row r="125" spans="1:8" ht="25.5">
      <c r="A125" s="48" t="s">
        <v>488</v>
      </c>
      <c r="B125" s="48" t="s">
        <v>490</v>
      </c>
      <c r="C125" s="29"/>
      <c r="D125" s="48"/>
      <c r="E125" s="6" t="str">
        <f>'прил.5'!G103</f>
        <v>Другие вопросы в области национальной безопасности и правоохранительной деятельности</v>
      </c>
      <c r="F125" s="34">
        <f>F126+F142+F157</f>
        <v>3066.733</v>
      </c>
      <c r="G125" s="34">
        <f>G126+G142+G157</f>
        <v>950</v>
      </c>
      <c r="H125" s="34">
        <f>H126+H142+H157</f>
        <v>235</v>
      </c>
    </row>
    <row r="126" spans="1:8" ht="51">
      <c r="A126" s="48" t="s">
        <v>488</v>
      </c>
      <c r="B126" s="48" t="s">
        <v>490</v>
      </c>
      <c r="C126" s="13" t="str">
        <f>'прил.5'!E104</f>
        <v>0700000000</v>
      </c>
      <c r="D126" s="48"/>
      <c r="E126" s="6" t="str">
        <f>'прил.5'!G104</f>
        <v>Муниципальная программа Спировского муниципального округа Тверской области "Обеспечение правопорядка и безопасности населения Спировского муниципального округа Тверской области" на 2022-2027 годы</v>
      </c>
      <c r="F126" s="34">
        <f>F127+F134+F137</f>
        <v>85</v>
      </c>
      <c r="G126" s="34">
        <f>G127+G134+G137</f>
        <v>85</v>
      </c>
      <c r="H126" s="34">
        <f>H127+H134+H137</f>
        <v>85</v>
      </c>
    </row>
    <row r="127" spans="1:8" ht="38.25">
      <c r="A127" s="48" t="s">
        <v>488</v>
      </c>
      <c r="B127" s="48" t="s">
        <v>490</v>
      </c>
      <c r="C127" s="13" t="str">
        <f>'прил.5'!E105</f>
        <v>0710000000</v>
      </c>
      <c r="D127" s="48"/>
      <c r="E127" s="6" t="str">
        <f>'прил.5'!G105</f>
        <v>Подпрограмма " Обеспечение правопорядка и общественной безопасности на территории Спировского муниципального округа Тверской области"</v>
      </c>
      <c r="F127" s="34">
        <f>F128+F130+F132</f>
        <v>60</v>
      </c>
      <c r="G127" s="34">
        <f>G128+G130+G132</f>
        <v>60</v>
      </c>
      <c r="H127" s="34">
        <f>H128+H130+H132</f>
        <v>60</v>
      </c>
    </row>
    <row r="128" spans="1:8" ht="51">
      <c r="A128" s="48" t="s">
        <v>488</v>
      </c>
      <c r="B128" s="48" t="s">
        <v>490</v>
      </c>
      <c r="C128" s="13" t="str">
        <f>'прил.5'!E106</f>
        <v>071012001Б</v>
      </c>
      <c r="D128" s="48"/>
      <c r="E128" s="6" t="str">
        <f>'прил.5'!G106</f>
        <v>Стимулирование действующих добровольных народных дружин правоохранительной направленности в охране общественного порядка и предупреждении правонарушений на территории Спировского муниципального округа </v>
      </c>
      <c r="F128" s="34">
        <f>F129</f>
        <v>5</v>
      </c>
      <c r="G128" s="34">
        <f>G129</f>
        <v>5</v>
      </c>
      <c r="H128" s="34">
        <f>H129</f>
        <v>5</v>
      </c>
    </row>
    <row r="129" spans="1:8" ht="25.5">
      <c r="A129" s="48" t="s">
        <v>488</v>
      </c>
      <c r="B129" s="48" t="s">
        <v>490</v>
      </c>
      <c r="C129" s="13" t="str">
        <f>'прил.5'!E107</f>
        <v>071012001Б</v>
      </c>
      <c r="D129" s="48" t="s">
        <v>12</v>
      </c>
      <c r="E129" s="6" t="str">
        <f>'прил.5'!G107</f>
        <v>Закупка товаров, работ и услуг для государственных (муниципальных) нужд</v>
      </c>
      <c r="F129" s="34">
        <f>'прил.5'!H107</f>
        <v>5</v>
      </c>
      <c r="G129" s="34">
        <f>'прил.5'!I107</f>
        <v>5</v>
      </c>
      <c r="H129" s="34">
        <f>'прил.5'!J107</f>
        <v>5</v>
      </c>
    </row>
    <row r="130" spans="1:8" ht="12.75">
      <c r="A130" s="48" t="s">
        <v>488</v>
      </c>
      <c r="B130" s="48" t="s">
        <v>490</v>
      </c>
      <c r="C130" s="13" t="str">
        <f>'прил.5'!E108</f>
        <v>071022001Б</v>
      </c>
      <c r="D130" s="48"/>
      <c r="E130" s="6" t="str">
        <f>'прил.5'!G108</f>
        <v>Установка средств видеонаблюдения в местах большого скопления людей</v>
      </c>
      <c r="F130" s="34">
        <f>F131</f>
        <v>40</v>
      </c>
      <c r="G130" s="34">
        <f>G131</f>
        <v>40</v>
      </c>
      <c r="H130" s="34">
        <f>H131</f>
        <v>40</v>
      </c>
    </row>
    <row r="131" spans="1:8" ht="25.5">
      <c r="A131" s="48" t="s">
        <v>488</v>
      </c>
      <c r="B131" s="48" t="s">
        <v>490</v>
      </c>
      <c r="C131" s="13" t="str">
        <f>'прил.5'!E109</f>
        <v>071022001Б</v>
      </c>
      <c r="D131" s="48" t="s">
        <v>12</v>
      </c>
      <c r="E131" s="6" t="str">
        <f>'прил.5'!G109</f>
        <v>Закупка товаров, работ и услуг для государственных (муниципальных) нужд</v>
      </c>
      <c r="F131" s="34">
        <f>'прил.5'!H109</f>
        <v>40</v>
      </c>
      <c r="G131" s="34">
        <f>'прил.5'!I109</f>
        <v>40</v>
      </c>
      <c r="H131" s="34">
        <f>'прил.5'!J109</f>
        <v>40</v>
      </c>
    </row>
    <row r="132" spans="1:8" ht="25.5">
      <c r="A132" s="48" t="s">
        <v>488</v>
      </c>
      <c r="B132" s="48" t="s">
        <v>490</v>
      </c>
      <c r="C132" s="13" t="str">
        <f>'прил.5'!E110</f>
        <v>071022002Б</v>
      </c>
      <c r="D132" s="48"/>
      <c r="E132" s="6" t="str">
        <f>'прил.5'!G110</f>
        <v>Обеспечение бесперебойной работы системы видеонаблюдения в местах большого скопления людей</v>
      </c>
      <c r="F132" s="34">
        <f>F133</f>
        <v>15</v>
      </c>
      <c r="G132" s="34">
        <f>G133</f>
        <v>15</v>
      </c>
      <c r="H132" s="34">
        <f>H133</f>
        <v>15</v>
      </c>
    </row>
    <row r="133" spans="1:8" ht="25.5">
      <c r="A133" s="48" t="s">
        <v>488</v>
      </c>
      <c r="B133" s="48" t="s">
        <v>490</v>
      </c>
      <c r="C133" s="13" t="str">
        <f>'прил.5'!E111</f>
        <v>071022002Б</v>
      </c>
      <c r="D133" s="48" t="s">
        <v>12</v>
      </c>
      <c r="E133" s="6" t="str">
        <f>'прил.5'!G111</f>
        <v>Закупка товаров, работ и услуг для государственных (муниципальных) нужд</v>
      </c>
      <c r="F133" s="34">
        <f>'прил.5'!H111</f>
        <v>15</v>
      </c>
      <c r="G133" s="34">
        <f>'прил.5'!I111</f>
        <v>15</v>
      </c>
      <c r="H133" s="34">
        <f>'прил.5'!J111</f>
        <v>15</v>
      </c>
    </row>
    <row r="134" spans="1:8" ht="25.5">
      <c r="A134" s="48" t="s">
        <v>488</v>
      </c>
      <c r="B134" s="48" t="s">
        <v>490</v>
      </c>
      <c r="C134" s="13" t="str">
        <f>'прил.5'!E112</f>
        <v>0720000000</v>
      </c>
      <c r="D134" s="48"/>
      <c r="E134" s="6" t="str">
        <f>'прил.5'!G112</f>
        <v>Подпрограмма "Обеспечение безопасности дорожного движения на территории Спировского муниципального округа Тверской области"</v>
      </c>
      <c r="F134" s="34">
        <f aca="true" t="shared" si="8" ref="F134:H135">F135</f>
        <v>5</v>
      </c>
      <c r="G134" s="34">
        <f t="shared" si="8"/>
        <v>5</v>
      </c>
      <c r="H134" s="34">
        <f t="shared" si="8"/>
        <v>5</v>
      </c>
    </row>
    <row r="135" spans="1:8" ht="25.5">
      <c r="A135" s="48" t="s">
        <v>488</v>
      </c>
      <c r="B135" s="48" t="s">
        <v>490</v>
      </c>
      <c r="C135" s="13" t="str">
        <f>'прил.5'!E113</f>
        <v>072022004Б</v>
      </c>
      <c r="D135" s="48"/>
      <c r="E135" s="6" t="str">
        <f>'прил.5'!G113</f>
        <v>Изготовление информационных буклетов по безопасности дорожного движения </v>
      </c>
      <c r="F135" s="34">
        <f t="shared" si="8"/>
        <v>5</v>
      </c>
      <c r="G135" s="34">
        <f t="shared" si="8"/>
        <v>5</v>
      </c>
      <c r="H135" s="34">
        <f t="shared" si="8"/>
        <v>5</v>
      </c>
    </row>
    <row r="136" spans="1:8" ht="25.5">
      <c r="A136" s="48" t="s">
        <v>488</v>
      </c>
      <c r="B136" s="48" t="s">
        <v>490</v>
      </c>
      <c r="C136" s="13" t="str">
        <f>'прил.5'!E114</f>
        <v>072022004Б</v>
      </c>
      <c r="D136" s="48" t="s">
        <v>12</v>
      </c>
      <c r="E136" s="6" t="str">
        <f>'прил.5'!G114</f>
        <v>Закупка товаров, работ и услуг для государственных (муниципальных) нужд</v>
      </c>
      <c r="F136" s="34">
        <f>'прил.5'!H114</f>
        <v>5</v>
      </c>
      <c r="G136" s="34">
        <f>'прил.5'!I114</f>
        <v>5</v>
      </c>
      <c r="H136" s="34">
        <f>'прил.5'!J114</f>
        <v>5</v>
      </c>
    </row>
    <row r="137" spans="1:8" ht="42" customHeight="1">
      <c r="A137" s="48" t="s">
        <v>488</v>
      </c>
      <c r="B137" s="48" t="s">
        <v>490</v>
      </c>
      <c r="C137" s="13" t="str">
        <f>'прил.5'!E115</f>
        <v>0730000000</v>
      </c>
      <c r="D137" s="48"/>
      <c r="E137" s="6" t="str">
        <f>'прил.5'!G115</f>
        <v>Подпрограмма "Комплексные меры противодействия злоупотреблению наркотическими средствами, психотропными веществами и их незаконному обороту в Спировском муниципальном округе Тверской области"</v>
      </c>
      <c r="F137" s="34">
        <f>'прил.5'!H115</f>
        <v>20</v>
      </c>
      <c r="G137" s="34">
        <f>'прил.5'!I115</f>
        <v>20</v>
      </c>
      <c r="H137" s="34">
        <f>'прил.5'!J115</f>
        <v>20</v>
      </c>
    </row>
    <row r="138" spans="1:8" ht="22.5" customHeight="1">
      <c r="A138" s="48" t="s">
        <v>488</v>
      </c>
      <c r="B138" s="48" t="s">
        <v>490</v>
      </c>
      <c r="C138" s="13" t="str">
        <f>'прил.5'!E116</f>
        <v>073022004Б</v>
      </c>
      <c r="D138" s="48"/>
      <c r="E138" s="6" t="str">
        <f>'прил.5'!G116</f>
        <v>Изготовление информационных буклетов по популяризации здорового образа жизни</v>
      </c>
      <c r="F138" s="34">
        <f>'прил.5'!H116</f>
        <v>5</v>
      </c>
      <c r="G138" s="34">
        <f>'прил.5'!I116</f>
        <v>5</v>
      </c>
      <c r="H138" s="34">
        <f>'прил.5'!J116</f>
        <v>5</v>
      </c>
    </row>
    <row r="139" spans="1:8" ht="25.5">
      <c r="A139" s="48" t="s">
        <v>488</v>
      </c>
      <c r="B139" s="48" t="s">
        <v>490</v>
      </c>
      <c r="C139" s="13" t="str">
        <f>'прил.5'!E117</f>
        <v>073022004Б</v>
      </c>
      <c r="D139" s="48" t="s">
        <v>12</v>
      </c>
      <c r="E139" s="6" t="str">
        <f>'прил.5'!G117</f>
        <v>Закупка товаров, работ и услуг для государственных (муниципальных) нужд</v>
      </c>
      <c r="F139" s="34">
        <f>'прил.5'!H117</f>
        <v>5</v>
      </c>
      <c r="G139" s="34">
        <f>'прил.5'!I117</f>
        <v>5</v>
      </c>
      <c r="H139" s="34">
        <f>'прил.5'!J117</f>
        <v>5</v>
      </c>
    </row>
    <row r="140" spans="1:8" ht="31.5" customHeight="1">
      <c r="A140" s="48" t="s">
        <v>488</v>
      </c>
      <c r="B140" s="48" t="s">
        <v>490</v>
      </c>
      <c r="C140" s="13" t="str">
        <f>'прил.5'!E118</f>
        <v>073022005Б</v>
      </c>
      <c r="D140" s="48"/>
      <c r="E140" s="6" t="str">
        <f>'прил.5'!G118</f>
        <v>Организация и проведение на территории Спировского муниципального округа "Антинаркотических месячников"</v>
      </c>
      <c r="F140" s="34">
        <f>'прил.5'!H118</f>
        <v>15</v>
      </c>
      <c r="G140" s="34">
        <f>'прил.5'!I118</f>
        <v>15</v>
      </c>
      <c r="H140" s="34">
        <f>'прил.5'!J118</f>
        <v>15</v>
      </c>
    </row>
    <row r="141" spans="1:8" ht="25.5">
      <c r="A141" s="48" t="s">
        <v>488</v>
      </c>
      <c r="B141" s="48" t="s">
        <v>490</v>
      </c>
      <c r="C141" s="13" t="str">
        <f>'прил.5'!E119</f>
        <v>073022005Б</v>
      </c>
      <c r="D141" s="48" t="s">
        <v>12</v>
      </c>
      <c r="E141" s="6" t="str">
        <f>'прил.5'!G119</f>
        <v>Закупка товаров, работ и услуг для государственных (муниципальных) нужд</v>
      </c>
      <c r="F141" s="34">
        <f>'прил.5'!H119</f>
        <v>15</v>
      </c>
      <c r="G141" s="34">
        <f>'прил.5'!I119</f>
        <v>15</v>
      </c>
      <c r="H141" s="34">
        <f>'прил.5'!J119</f>
        <v>15</v>
      </c>
    </row>
    <row r="142" spans="1:8" ht="56.25" customHeight="1">
      <c r="A142" s="48" t="s">
        <v>488</v>
      </c>
      <c r="B142" s="48" t="s">
        <v>490</v>
      </c>
      <c r="C142" s="13" t="str">
        <f>'прил.5'!E120</f>
        <v>2300000000</v>
      </c>
      <c r="D142" s="48"/>
      <c r="E142" s="6" t="str">
        <f>'прил.5'!G120</f>
        <v>Муниципальная программа Спировского муниципального округа Тверской области "Профилактика терроризма и экстремизма на территории Спировского муниципального округа Тверской области" на 2022-2027 годы</v>
      </c>
      <c r="F142" s="34">
        <f>F143+F146</f>
        <v>2841.733</v>
      </c>
      <c r="G142" s="34">
        <f>G143+G146</f>
        <v>725</v>
      </c>
      <c r="H142" s="34">
        <f>H143+H146</f>
        <v>10</v>
      </c>
    </row>
    <row r="143" spans="1:8" ht="25.5">
      <c r="A143" s="48" t="s">
        <v>488</v>
      </c>
      <c r="B143" s="48" t="s">
        <v>490</v>
      </c>
      <c r="C143" s="13" t="str">
        <f>'прил.5'!E124</f>
        <v>2330000000</v>
      </c>
      <c r="D143" s="48"/>
      <c r="E143" s="6" t="str">
        <f>'прил.5'!G121</f>
        <v>Подпрограмма "Профилактика экстремизма на территории Спировского муниципального округа"  </v>
      </c>
      <c r="F143" s="34">
        <f aca="true" t="shared" si="9" ref="F143:H144">F144</f>
        <v>5</v>
      </c>
      <c r="G143" s="34">
        <f t="shared" si="9"/>
        <v>5</v>
      </c>
      <c r="H143" s="34">
        <f t="shared" si="9"/>
        <v>5</v>
      </c>
    </row>
    <row r="144" spans="1:8" ht="40.5" customHeight="1">
      <c r="A144" s="48" t="s">
        <v>488</v>
      </c>
      <c r="B144" s="48" t="s">
        <v>490</v>
      </c>
      <c r="C144" s="13" t="str">
        <f>'прил.5'!E122</f>
        <v>2320220001</v>
      </c>
      <c r="D144" s="48"/>
      <c r="E144" s="6" t="str">
        <f>'прил.5'!G122</f>
        <v>Разработка и распространение информационно- пропагандисткой продукции по профилактике экстремизма среди населения Спировского муниципального округа</v>
      </c>
      <c r="F144" s="34">
        <f t="shared" si="9"/>
        <v>5</v>
      </c>
      <c r="G144" s="34">
        <f t="shared" si="9"/>
        <v>5</v>
      </c>
      <c r="H144" s="34">
        <f t="shared" si="9"/>
        <v>5</v>
      </c>
    </row>
    <row r="145" spans="1:8" ht="25.5">
      <c r="A145" s="48" t="s">
        <v>488</v>
      </c>
      <c r="B145" s="48" t="s">
        <v>490</v>
      </c>
      <c r="C145" s="13" t="str">
        <f>'прил.5'!E123</f>
        <v>2320220001</v>
      </c>
      <c r="D145" s="48" t="s">
        <v>12</v>
      </c>
      <c r="E145" s="6" t="str">
        <f>'прил.5'!G126</f>
        <v>Закупка товаров, работ и услуг для государственных (муниципальных) нужд</v>
      </c>
      <c r="F145" s="34">
        <f>'прил.5'!H123</f>
        <v>5</v>
      </c>
      <c r="G145" s="34">
        <f>'прил.5'!I123</f>
        <v>5</v>
      </c>
      <c r="H145" s="34">
        <f>'прил.5'!J123</f>
        <v>5</v>
      </c>
    </row>
    <row r="146" spans="1:8" ht="30.75" customHeight="1">
      <c r="A146" s="48" t="s">
        <v>488</v>
      </c>
      <c r="B146" s="48" t="s">
        <v>490</v>
      </c>
      <c r="C146" s="13" t="str">
        <f>'прил.5'!E124</f>
        <v>2330000000</v>
      </c>
      <c r="D146" s="48"/>
      <c r="E146" s="6" t="str">
        <f>'прил.5'!G124</f>
        <v>Подпрограмма "Профилактика терроризма на территории Спировского муниципального округа"  </v>
      </c>
      <c r="F146" s="34">
        <f>F147+F149+F151+F153+F155</f>
        <v>2836.733</v>
      </c>
      <c r="G146" s="34">
        <f>G147+G149+G151+G153+G155</f>
        <v>720</v>
      </c>
      <c r="H146" s="34">
        <f>H147+H149+H151+H153+H155</f>
        <v>5</v>
      </c>
    </row>
    <row r="147" spans="1:8" ht="38.25">
      <c r="A147" s="48" t="s">
        <v>488</v>
      </c>
      <c r="B147" s="48" t="s">
        <v>490</v>
      </c>
      <c r="C147" s="13" t="str">
        <f>'прил.5'!E125</f>
        <v>2330120005</v>
      </c>
      <c r="D147" s="48"/>
      <c r="E147" s="6" t="str">
        <f>'прил.5'!G125</f>
        <v>Повышение квалификации муниципальных служащих и иных работников, ответственных за обеспечение АТЗ, по направлению противодействие распространению экстремизма и терроризма</v>
      </c>
      <c r="F147" s="34">
        <f>F148</f>
        <v>15</v>
      </c>
      <c r="G147" s="34">
        <f>G148</f>
        <v>15</v>
      </c>
      <c r="H147" s="34">
        <f>H148</f>
        <v>0</v>
      </c>
    </row>
    <row r="148" spans="1:8" ht="25.5">
      <c r="A148" s="48" t="s">
        <v>488</v>
      </c>
      <c r="B148" s="48" t="s">
        <v>490</v>
      </c>
      <c r="C148" s="13" t="str">
        <f>'прил.5'!E126</f>
        <v>2330120005</v>
      </c>
      <c r="D148" s="48" t="s">
        <v>12</v>
      </c>
      <c r="E148" s="6" t="str">
        <f>'прил.5'!G126</f>
        <v>Закупка товаров, работ и услуг для государственных (муниципальных) нужд</v>
      </c>
      <c r="F148" s="34">
        <f>'прил.5'!H126</f>
        <v>15</v>
      </c>
      <c r="G148" s="34">
        <f>'прил.5'!I126</f>
        <v>15</v>
      </c>
      <c r="H148" s="34">
        <f>'прил.5'!J126</f>
        <v>0</v>
      </c>
    </row>
    <row r="149" spans="1:8" ht="51" customHeight="1">
      <c r="A149" s="48" t="s">
        <v>488</v>
      </c>
      <c r="B149" s="48" t="s">
        <v>490</v>
      </c>
      <c r="C149" s="13" t="str">
        <f>'прил.5'!E127</f>
        <v>2330120007</v>
      </c>
      <c r="D149" s="48"/>
      <c r="E149" s="6" t="str">
        <f>'прил.5'!G127</f>
        <v>Разработка, изготовление и распространение в местах массового пребывания людей информационных материалов (листовок, памяток) по вопросам противодействия терроризму и экстремизму, памяток для мигрантов по соблюдению общепринятых правил и норм поведения</v>
      </c>
      <c r="F149" s="34">
        <f>F150</f>
        <v>5</v>
      </c>
      <c r="G149" s="34">
        <f>G150</f>
        <v>5</v>
      </c>
      <c r="H149" s="34">
        <f>H150</f>
        <v>5</v>
      </c>
    </row>
    <row r="150" spans="1:8" ht="25.5">
      <c r="A150" s="48" t="s">
        <v>488</v>
      </c>
      <c r="B150" s="48" t="s">
        <v>490</v>
      </c>
      <c r="C150" s="13" t="str">
        <f>'прил.5'!E128</f>
        <v>2330120007</v>
      </c>
      <c r="D150" s="48" t="s">
        <v>12</v>
      </c>
      <c r="E150" s="6" t="str">
        <f>'прил.5'!G128</f>
        <v>Закупка товаров, работ и услуг для государственных (муниципальных) нужд</v>
      </c>
      <c r="F150" s="34">
        <f>'прил.5'!H128</f>
        <v>5</v>
      </c>
      <c r="G150" s="34">
        <f>'прил.5'!I128</f>
        <v>5</v>
      </c>
      <c r="H150" s="34">
        <f>'прил.5'!J128</f>
        <v>5</v>
      </c>
    </row>
    <row r="151" spans="1:8" ht="12.75">
      <c r="A151" s="48" t="s">
        <v>488</v>
      </c>
      <c r="B151" s="48" t="s">
        <v>490</v>
      </c>
      <c r="C151" s="13" t="str">
        <f>'прил.5'!E129</f>
        <v>2330320004</v>
      </c>
      <c r="D151" s="48"/>
      <c r="E151" s="6" t="str">
        <f>'прил.5'!G129</f>
        <v>Обеспечение безопасности объектов транспортной инфраструктуры</v>
      </c>
      <c r="F151" s="34">
        <f>F152</f>
        <v>370</v>
      </c>
      <c r="G151" s="34">
        <f>G152</f>
        <v>0</v>
      </c>
      <c r="H151" s="34">
        <f>H152</f>
        <v>0</v>
      </c>
    </row>
    <row r="152" spans="1:8" ht="25.5">
      <c r="A152" s="48" t="s">
        <v>488</v>
      </c>
      <c r="B152" s="48" t="s">
        <v>490</v>
      </c>
      <c r="C152" s="13" t="str">
        <f>'прил.5'!E130</f>
        <v>2330320004</v>
      </c>
      <c r="D152" s="48" t="s">
        <v>12</v>
      </c>
      <c r="E152" s="6" t="str">
        <f>'прил.5'!G130</f>
        <v>Закупка товаров, работ и услуг для государственных (муниципальных) нужд</v>
      </c>
      <c r="F152" s="34">
        <f>'прил.5'!H130</f>
        <v>370</v>
      </c>
      <c r="G152" s="34">
        <f>'прил.5'!I130</f>
        <v>0</v>
      </c>
      <c r="H152" s="34">
        <f>'прил.5'!J130</f>
        <v>0</v>
      </c>
    </row>
    <row r="153" spans="1:8" ht="25.5">
      <c r="A153" s="48" t="s">
        <v>488</v>
      </c>
      <c r="B153" s="48" t="s">
        <v>490</v>
      </c>
      <c r="C153" s="29">
        <f>'прил.5'!E436</f>
        <v>2330320002</v>
      </c>
      <c r="D153" s="48"/>
      <c r="E153" s="6" t="str">
        <f>'прил.5'!G436</f>
        <v>Обеспечение антитеррористической защищенности объектов образования</v>
      </c>
      <c r="F153" s="34">
        <f>F154</f>
        <v>1446.733</v>
      </c>
      <c r="G153" s="34">
        <f>G154</f>
        <v>0</v>
      </c>
      <c r="H153" s="34">
        <f>H154</f>
        <v>0</v>
      </c>
    </row>
    <row r="154" spans="1:8" ht="25.5">
      <c r="A154" s="48" t="s">
        <v>488</v>
      </c>
      <c r="B154" s="48" t="s">
        <v>490</v>
      </c>
      <c r="C154" s="29">
        <f>'прил.5'!E437</f>
        <v>2330320002</v>
      </c>
      <c r="D154" s="9" t="s">
        <v>16</v>
      </c>
      <c r="E154" s="74" t="s">
        <v>176</v>
      </c>
      <c r="F154" s="34">
        <f>'прил.5'!H437</f>
        <v>1446.733</v>
      </c>
      <c r="G154" s="34">
        <f>'прил.5'!I437</f>
        <v>0</v>
      </c>
      <c r="H154" s="34">
        <f>'прил.5'!J437</f>
        <v>0</v>
      </c>
    </row>
    <row r="155" spans="1:8" ht="12.75">
      <c r="A155" s="48" t="s">
        <v>488</v>
      </c>
      <c r="B155" s="48" t="s">
        <v>490</v>
      </c>
      <c r="C155" s="29">
        <f>'прил.5'!E307</f>
        <v>2330320003</v>
      </c>
      <c r="D155" s="48"/>
      <c r="E155" s="6" t="str">
        <f>'прил.5'!G307</f>
        <v>Обеспечение антитеррористической защищенности объектов культуры</v>
      </c>
      <c r="F155" s="34">
        <f>F156</f>
        <v>1000</v>
      </c>
      <c r="G155" s="34">
        <f>G156</f>
        <v>700</v>
      </c>
      <c r="H155" s="34">
        <f>H156</f>
        <v>0</v>
      </c>
    </row>
    <row r="156" spans="1:8" ht="25.5">
      <c r="A156" s="48" t="s">
        <v>488</v>
      </c>
      <c r="B156" s="48" t="s">
        <v>490</v>
      </c>
      <c r="C156" s="29">
        <f>'прил.5'!E308</f>
        <v>2330320003</v>
      </c>
      <c r="D156" s="48" t="s">
        <v>12</v>
      </c>
      <c r="E156" s="6" t="s">
        <v>13</v>
      </c>
      <c r="F156" s="34">
        <f>'прил.5'!H308</f>
        <v>1000</v>
      </c>
      <c r="G156" s="34">
        <f>'прил.5'!I308</f>
        <v>700</v>
      </c>
      <c r="H156" s="34">
        <f>'прил.5'!J308</f>
        <v>0</v>
      </c>
    </row>
    <row r="157" spans="1:8" ht="58.5" customHeight="1">
      <c r="A157" s="48" t="s">
        <v>488</v>
      </c>
      <c r="B157" s="48" t="s">
        <v>490</v>
      </c>
      <c r="C157" s="13" t="str">
        <f>'прил.5'!E131</f>
        <v>2600000000</v>
      </c>
      <c r="D157" s="48"/>
      <c r="E157" s="6" t="str">
        <f>'прил.5'!G131</f>
        <v>Муниципальная программа Спировского муниципального округа Тверской области "Профилактика безнадзорности и правонарушений несовершеннолетних на территории Спировского муниципального округа" на 2023-2028 годы</v>
      </c>
      <c r="F157" s="34">
        <f>F158+F163+F166+F169+F175+F172</f>
        <v>140</v>
      </c>
      <c r="G157" s="34">
        <f>G158+G163+G166+G169+G175+G172</f>
        <v>140</v>
      </c>
      <c r="H157" s="34">
        <f>H158+H163+H166+H169+H175+H172</f>
        <v>140</v>
      </c>
    </row>
    <row r="158" spans="1:8" ht="39.75" customHeight="1">
      <c r="A158" s="48" t="s">
        <v>488</v>
      </c>
      <c r="B158" s="48" t="s">
        <v>490</v>
      </c>
      <c r="C158" s="13" t="str">
        <f>'прил.5'!E132</f>
        <v>2610000000</v>
      </c>
      <c r="D158" s="48"/>
      <c r="E158" s="6" t="str">
        <f>'прил.5'!G132</f>
        <v>Подпрограмма "Организационные мероприятия по предупреждению безнадзорности и правонарушений несовершеннолетних"</v>
      </c>
      <c r="F158" s="34">
        <f>F159+F161</f>
        <v>35</v>
      </c>
      <c r="G158" s="34">
        <f>G159+G161</f>
        <v>40</v>
      </c>
      <c r="H158" s="34">
        <f>H159+H161</f>
        <v>40</v>
      </c>
    </row>
    <row r="159" spans="1:8" ht="38.25" customHeight="1">
      <c r="A159" s="48" t="s">
        <v>488</v>
      </c>
      <c r="B159" s="48" t="s">
        <v>490</v>
      </c>
      <c r="C159" s="29">
        <f>'прил.5'!E311</f>
        <v>2610120010</v>
      </c>
      <c r="D159" s="48"/>
      <c r="E159" s="6" t="str">
        <f>'прил.5'!G311</f>
        <v>Реализация на территории Спировского муниципального округа Тверской области проекта "Тренер" для подростков, состоящих на различных видах учёта, подростков, находящихся в группе риска </v>
      </c>
      <c r="F159" s="34">
        <f>F160</f>
        <v>30</v>
      </c>
      <c r="G159" s="34">
        <f>G160</f>
        <v>30</v>
      </c>
      <c r="H159" s="34">
        <f>H160</f>
        <v>30</v>
      </c>
    </row>
    <row r="160" spans="1:8" ht="25.5">
      <c r="A160" s="48" t="s">
        <v>488</v>
      </c>
      <c r="B160" s="48" t="s">
        <v>490</v>
      </c>
      <c r="C160" s="29">
        <f>'прил.5'!E312</f>
        <v>2610120010</v>
      </c>
      <c r="D160" s="9" t="s">
        <v>16</v>
      </c>
      <c r="E160" s="83" t="s">
        <v>176</v>
      </c>
      <c r="F160" s="34">
        <f>'прил.5'!H312</f>
        <v>30</v>
      </c>
      <c r="G160" s="34">
        <f>'прил.5'!I312</f>
        <v>30</v>
      </c>
      <c r="H160" s="34">
        <f>'прил.5'!J312</f>
        <v>30</v>
      </c>
    </row>
    <row r="161" spans="1:8" ht="56.25" customHeight="1">
      <c r="A161" s="48" t="s">
        <v>488</v>
      </c>
      <c r="B161" s="48" t="s">
        <v>490</v>
      </c>
      <c r="C161" s="13" t="str">
        <f>'прил.5'!E133</f>
        <v>2610120011</v>
      </c>
      <c r="D161" s="48"/>
      <c r="E161" s="6" t="str">
        <f>'прил.5'!G133</f>
        <v>Разработка и изготовление информационных материалов (медиа контента) для несовершеннолетних, в том числе по безопасному использованию сети "Интернет" в целях предотвращения преступлений, совершаемых с её использованием как самими несовершеннолетними, так и в отношении их</v>
      </c>
      <c r="F161" s="34">
        <f>F162</f>
        <v>5</v>
      </c>
      <c r="G161" s="34">
        <f>G162</f>
        <v>10</v>
      </c>
      <c r="H161" s="34">
        <f>H162</f>
        <v>10</v>
      </c>
    </row>
    <row r="162" spans="1:8" ht="25.5">
      <c r="A162" s="48" t="s">
        <v>488</v>
      </c>
      <c r="B162" s="48" t="s">
        <v>490</v>
      </c>
      <c r="C162" s="13" t="str">
        <f>'прил.5'!E134</f>
        <v>2610120011</v>
      </c>
      <c r="D162" s="48" t="s">
        <v>12</v>
      </c>
      <c r="E162" s="6" t="s">
        <v>13</v>
      </c>
      <c r="F162" s="34">
        <f>'прил.5'!H134</f>
        <v>5</v>
      </c>
      <c r="G162" s="34">
        <f>'прил.5'!I134</f>
        <v>10</v>
      </c>
      <c r="H162" s="34">
        <f>'прил.5'!J134</f>
        <v>10</v>
      </c>
    </row>
    <row r="163" spans="1:8" ht="26.25" customHeight="1">
      <c r="A163" s="48" t="s">
        <v>488</v>
      </c>
      <c r="B163" s="48" t="s">
        <v>490</v>
      </c>
      <c r="C163" s="29">
        <f>'прил.5'!E313</f>
        <v>2620000000</v>
      </c>
      <c r="D163" s="48"/>
      <c r="E163" s="6" t="str">
        <f>'прил.5'!G313</f>
        <v>Подпрограмма "Обеспечение условий для организации досуга несовершеннолетних"</v>
      </c>
      <c r="F163" s="34">
        <f aca="true" t="shared" si="10" ref="F163:H164">F164</f>
        <v>20</v>
      </c>
      <c r="G163" s="34">
        <f t="shared" si="10"/>
        <v>20</v>
      </c>
      <c r="H163" s="34">
        <f t="shared" si="10"/>
        <v>20</v>
      </c>
    </row>
    <row r="164" spans="1:8" ht="25.5">
      <c r="A164" s="48" t="s">
        <v>488</v>
      </c>
      <c r="B164" s="48" t="s">
        <v>490</v>
      </c>
      <c r="C164" s="29">
        <f>'прил.5'!E314</f>
        <v>2620120012</v>
      </c>
      <c r="D164" s="48"/>
      <c r="E164" s="6" t="str">
        <f>'прил.5'!G314</f>
        <v>Вовлечение несовершеннолетних, находящихся в группе риска, в патриотическую и волонтерскую деятельность</v>
      </c>
      <c r="F164" s="34">
        <f t="shared" si="10"/>
        <v>20</v>
      </c>
      <c r="G164" s="34">
        <f t="shared" si="10"/>
        <v>20</v>
      </c>
      <c r="H164" s="34">
        <f t="shared" si="10"/>
        <v>20</v>
      </c>
    </row>
    <row r="165" spans="1:8" ht="25.5">
      <c r="A165" s="48" t="s">
        <v>488</v>
      </c>
      <c r="B165" s="48" t="s">
        <v>490</v>
      </c>
      <c r="C165" s="29">
        <f>'прил.5'!E315</f>
        <v>2620120012</v>
      </c>
      <c r="D165" s="9" t="s">
        <v>16</v>
      </c>
      <c r="E165" s="83" t="s">
        <v>176</v>
      </c>
      <c r="F165" s="34">
        <f>'прил.5'!H315</f>
        <v>20</v>
      </c>
      <c r="G165" s="34">
        <f>'прил.5'!I315</f>
        <v>20</v>
      </c>
      <c r="H165" s="34">
        <f>'прил.5'!J315</f>
        <v>20</v>
      </c>
    </row>
    <row r="166" spans="1:8" ht="26.25" customHeight="1">
      <c r="A166" s="48" t="s">
        <v>488</v>
      </c>
      <c r="B166" s="48" t="s">
        <v>490</v>
      </c>
      <c r="C166" s="29">
        <f>'прил.5'!E439</f>
        <v>2630000000</v>
      </c>
      <c r="D166" s="48"/>
      <c r="E166" s="6" t="str">
        <f>'прил.5'!G439</f>
        <v>Подпрограмма "Обеспечение трудовой занятости несовершеннолетних, оказавшихся в социально опасном положении"</v>
      </c>
      <c r="F166" s="34">
        <f aca="true" t="shared" si="11" ref="F166:H167">F167</f>
        <v>30</v>
      </c>
      <c r="G166" s="34">
        <f t="shared" si="11"/>
        <v>30</v>
      </c>
      <c r="H166" s="34">
        <f t="shared" si="11"/>
        <v>30</v>
      </c>
    </row>
    <row r="167" spans="1:8" ht="38.25">
      <c r="A167" s="48" t="s">
        <v>488</v>
      </c>
      <c r="B167" s="48" t="s">
        <v>490</v>
      </c>
      <c r="C167" s="29">
        <f>'прил.5'!E440</f>
        <v>2630120013</v>
      </c>
      <c r="D167" s="48"/>
      <c r="E167" s="6" t="str">
        <f>'прил.5'!G440</f>
        <v>Временное трудоустройство несовершеннолетних, состоящих на различных видах учёта, находящихся в группе риска, в свободное от учёбы время</v>
      </c>
      <c r="F167" s="34">
        <f t="shared" si="11"/>
        <v>30</v>
      </c>
      <c r="G167" s="34">
        <f t="shared" si="11"/>
        <v>30</v>
      </c>
      <c r="H167" s="34">
        <f t="shared" si="11"/>
        <v>30</v>
      </c>
    </row>
    <row r="168" spans="1:8" ht="25.5">
      <c r="A168" s="48" t="s">
        <v>488</v>
      </c>
      <c r="B168" s="48" t="s">
        <v>490</v>
      </c>
      <c r="C168" s="29">
        <f>'прил.5'!E441</f>
        <v>2630120013</v>
      </c>
      <c r="D168" s="9" t="s">
        <v>16</v>
      </c>
      <c r="E168" s="83" t="s">
        <v>176</v>
      </c>
      <c r="F168" s="34">
        <f>'прил.5'!H441</f>
        <v>30</v>
      </c>
      <c r="G168" s="34">
        <f>'прил.5'!I441</f>
        <v>30</v>
      </c>
      <c r="H168" s="34">
        <f>'прил.5'!J441</f>
        <v>30</v>
      </c>
    </row>
    <row r="169" spans="1:8" ht="30.75" customHeight="1">
      <c r="A169" s="48" t="s">
        <v>488</v>
      </c>
      <c r="B169" s="48" t="s">
        <v>490</v>
      </c>
      <c r="C169" s="29">
        <f>'прил.5'!E442</f>
        <v>2640000000</v>
      </c>
      <c r="D169" s="9"/>
      <c r="E169" s="204" t="str">
        <f>'прил.5'!G442</f>
        <v>Подпрограмма "Организация работы с несовершеннолетними по профилактике рецидивной преступности"</v>
      </c>
      <c r="F169" s="34">
        <f aca="true" t="shared" si="12" ref="F169:H170">F170</f>
        <v>20</v>
      </c>
      <c r="G169" s="34">
        <f t="shared" si="12"/>
        <v>20</v>
      </c>
      <c r="H169" s="34">
        <f t="shared" si="12"/>
        <v>20</v>
      </c>
    </row>
    <row r="170" spans="1:8" ht="38.25">
      <c r="A170" s="48" t="s">
        <v>488</v>
      </c>
      <c r="B170" s="48" t="s">
        <v>490</v>
      </c>
      <c r="C170" s="29">
        <f>'прил.5'!E443</f>
        <v>2640120014</v>
      </c>
      <c r="D170" s="9"/>
      <c r="E170" s="209" t="str">
        <f>'прил.5'!G443</f>
        <v>Организация посещений несовершеннолетними, находящими в группе риска, изоляторов временного содержания лиц, совершивших преступления</v>
      </c>
      <c r="F170" s="34">
        <f t="shared" si="12"/>
        <v>20</v>
      </c>
      <c r="G170" s="34">
        <f t="shared" si="12"/>
        <v>20</v>
      </c>
      <c r="H170" s="34">
        <f t="shared" si="12"/>
        <v>20</v>
      </c>
    </row>
    <row r="171" spans="1:8" ht="25.5">
      <c r="A171" s="48" t="s">
        <v>488</v>
      </c>
      <c r="B171" s="48" t="s">
        <v>490</v>
      </c>
      <c r="C171" s="29">
        <f>'прил.5'!E444</f>
        <v>2640120014</v>
      </c>
      <c r="D171" s="9" t="s">
        <v>16</v>
      </c>
      <c r="E171" s="83" t="s">
        <v>176</v>
      </c>
      <c r="F171" s="34">
        <f>'прил.5'!H444</f>
        <v>20</v>
      </c>
      <c r="G171" s="34">
        <f>'прил.5'!I444</f>
        <v>20</v>
      </c>
      <c r="H171" s="34">
        <f>'прил.5'!J444</f>
        <v>20</v>
      </c>
    </row>
    <row r="172" spans="1:8" ht="27.75" customHeight="1">
      <c r="A172" s="48" t="s">
        <v>488</v>
      </c>
      <c r="B172" s="48" t="s">
        <v>490</v>
      </c>
      <c r="C172" s="13" t="str">
        <f>'прил.5'!E135</f>
        <v>2650000000</v>
      </c>
      <c r="D172" s="9"/>
      <c r="E172" s="210" t="str">
        <f>'прил.5'!G135</f>
        <v>Подпрограмма "Организация пропаганды здорового образа жизни и социально полезного поведения несовершеннолетних"</v>
      </c>
      <c r="F172" s="34">
        <f aca="true" t="shared" si="13" ref="F172:H173">F173</f>
        <v>5</v>
      </c>
      <c r="G172" s="34">
        <f t="shared" si="13"/>
        <v>0</v>
      </c>
      <c r="H172" s="34">
        <f t="shared" si="13"/>
        <v>0</v>
      </c>
    </row>
    <row r="173" spans="1:8" ht="25.5">
      <c r="A173" s="48" t="s">
        <v>488</v>
      </c>
      <c r="B173" s="48" t="s">
        <v>490</v>
      </c>
      <c r="C173" s="13" t="str">
        <f>'прил.5'!E136</f>
        <v>2650120016</v>
      </c>
      <c r="D173" s="9"/>
      <c r="E173" s="210" t="str">
        <f>'прил.5'!G136</f>
        <v>Изготовление информационных материалов (медиа контента) по популяризации здорового образа жизни</v>
      </c>
      <c r="F173" s="34">
        <f t="shared" si="13"/>
        <v>5</v>
      </c>
      <c r="G173" s="34">
        <f t="shared" si="13"/>
        <v>0</v>
      </c>
      <c r="H173" s="34">
        <f t="shared" si="13"/>
        <v>0</v>
      </c>
    </row>
    <row r="174" spans="1:8" ht="25.5">
      <c r="A174" s="48" t="s">
        <v>488</v>
      </c>
      <c r="B174" s="48" t="s">
        <v>490</v>
      </c>
      <c r="C174" s="13" t="str">
        <f>'прил.5'!E137</f>
        <v>2650120016</v>
      </c>
      <c r="D174" s="48" t="s">
        <v>12</v>
      </c>
      <c r="E174" s="6" t="s">
        <v>13</v>
      </c>
      <c r="F174" s="34">
        <f>'прил.5'!H137</f>
        <v>5</v>
      </c>
      <c r="G174" s="34">
        <f>'прил.5'!I137</f>
        <v>0</v>
      </c>
      <c r="H174" s="34">
        <f>'прил.5'!J137</f>
        <v>0</v>
      </c>
    </row>
    <row r="175" spans="1:8" ht="42" customHeight="1">
      <c r="A175" s="48" t="s">
        <v>488</v>
      </c>
      <c r="B175" s="48" t="s">
        <v>490</v>
      </c>
      <c r="C175" s="29">
        <f>'прил.5'!E138</f>
        <v>2670000000</v>
      </c>
      <c r="D175" s="9"/>
      <c r="E175" s="204" t="str">
        <f>'прил.5'!G138</f>
        <v>Подпрограмма "Организационно-методическое и информационное обеспечение деятельности учреждений системы профилактики беспризорности, безнадзорности и правонарушений несовершеннолетних"</v>
      </c>
      <c r="F175" s="34">
        <f aca="true" t="shared" si="14" ref="F175:H176">F176</f>
        <v>30</v>
      </c>
      <c r="G175" s="34">
        <f t="shared" si="14"/>
        <v>30</v>
      </c>
      <c r="H175" s="34">
        <f t="shared" si="14"/>
        <v>30</v>
      </c>
    </row>
    <row r="176" spans="1:8" ht="31.5" customHeight="1">
      <c r="A176" s="48" t="s">
        <v>488</v>
      </c>
      <c r="B176" s="48" t="s">
        <v>490</v>
      </c>
      <c r="C176" s="29">
        <f>'прил.5'!E139</f>
        <v>2670120015</v>
      </c>
      <c r="D176" s="9"/>
      <c r="E176" s="204" t="str">
        <f>'прил.5'!G139</f>
        <v>Повышение квалификации субъектов системы профилактики безнадзорности и правонарушений несовершеннолетних</v>
      </c>
      <c r="F176" s="34">
        <f t="shared" si="14"/>
        <v>30</v>
      </c>
      <c r="G176" s="34">
        <f t="shared" si="14"/>
        <v>30</v>
      </c>
      <c r="H176" s="34">
        <f t="shared" si="14"/>
        <v>30</v>
      </c>
    </row>
    <row r="177" spans="1:8" ht="25.5">
      <c r="A177" s="48" t="s">
        <v>488</v>
      </c>
      <c r="B177" s="48" t="s">
        <v>490</v>
      </c>
      <c r="C177" s="29">
        <f>'прил.5'!E140</f>
        <v>2670120015</v>
      </c>
      <c r="D177" s="48" t="s">
        <v>12</v>
      </c>
      <c r="E177" s="6" t="s">
        <v>13</v>
      </c>
      <c r="F177" s="34">
        <f>'прил.5'!H140</f>
        <v>30</v>
      </c>
      <c r="G177" s="34">
        <f>'прил.5'!I140</f>
        <v>30</v>
      </c>
      <c r="H177" s="34">
        <f>'прил.5'!J140</f>
        <v>30</v>
      </c>
    </row>
    <row r="178" spans="1:8" ht="12.75">
      <c r="A178" s="46" t="s">
        <v>451</v>
      </c>
      <c r="B178" s="131"/>
      <c r="C178" s="46"/>
      <c r="D178" s="131"/>
      <c r="E178" s="137" t="s">
        <v>463</v>
      </c>
      <c r="F178" s="138">
        <f>F179+F186+F205</f>
        <v>52912.972</v>
      </c>
      <c r="G178" s="138">
        <f>G179+G186+G205</f>
        <v>55434.695</v>
      </c>
      <c r="H178" s="138">
        <f>H179+H186+H205</f>
        <v>56720.295</v>
      </c>
    </row>
    <row r="179" spans="1:8" ht="12.75">
      <c r="A179" s="48" t="s">
        <v>451</v>
      </c>
      <c r="B179" s="48" t="s">
        <v>458</v>
      </c>
      <c r="C179" s="48"/>
      <c r="D179" s="130"/>
      <c r="E179" s="11" t="s">
        <v>464</v>
      </c>
      <c r="F179" s="43">
        <f aca="true" t="shared" si="15" ref="F179:H180">F180</f>
        <v>7758.856</v>
      </c>
      <c r="G179" s="43">
        <f t="shared" si="15"/>
        <v>7538.075</v>
      </c>
      <c r="H179" s="43">
        <f t="shared" si="15"/>
        <v>7567.075</v>
      </c>
    </row>
    <row r="180" spans="1:8" ht="38.25">
      <c r="A180" s="48" t="s">
        <v>451</v>
      </c>
      <c r="B180" s="48" t="s">
        <v>458</v>
      </c>
      <c r="C180" s="48" t="str">
        <f>'прил.5'!E143</f>
        <v>0900000000</v>
      </c>
      <c r="D180" s="130"/>
      <c r="E180" s="11" t="str">
        <f>'прил.5'!G143</f>
        <v>Муниципальная программа Спировского муниципального округа Тверской области "Развитие транспортного комплекса и дорожного хозяйства" на 2022-2027 годы</v>
      </c>
      <c r="F180" s="43">
        <f t="shared" si="15"/>
        <v>7758.856</v>
      </c>
      <c r="G180" s="43">
        <f t="shared" si="15"/>
        <v>7538.075</v>
      </c>
      <c r="H180" s="43">
        <f t="shared" si="15"/>
        <v>7567.075</v>
      </c>
    </row>
    <row r="181" spans="1:8" ht="24" customHeight="1">
      <c r="A181" s="48" t="s">
        <v>451</v>
      </c>
      <c r="B181" s="48" t="s">
        <v>458</v>
      </c>
      <c r="C181" s="48" t="str">
        <f>'прил.5'!E144</f>
        <v>0920000000</v>
      </c>
      <c r="D181" s="130"/>
      <c r="E181" s="11" t="str">
        <f>'прил.5'!G144</f>
        <v>Подпрограмма "Транспортное обслуживание Спировского муниципального округа" </v>
      </c>
      <c r="F181" s="43">
        <f>F184+F182</f>
        <v>7758.856</v>
      </c>
      <c r="G181" s="43">
        <f>G184+G182</f>
        <v>7538.075</v>
      </c>
      <c r="H181" s="43">
        <f>H184+H182</f>
        <v>7567.075</v>
      </c>
    </row>
    <row r="182" spans="1:8" ht="42.75" customHeight="1">
      <c r="A182" s="48" t="s">
        <v>451</v>
      </c>
      <c r="B182" s="48" t="s">
        <v>458</v>
      </c>
      <c r="C182" s="48" t="str">
        <f>'прил.5'!E145</f>
        <v>0920110300</v>
      </c>
      <c r="D182" s="130"/>
      <c r="E182" s="11" t="str">
        <f>'прил.5'!G145</f>
        <v>Организация транспортного обслуживания населения на муниципальных маршрутах регулярных перевозок по регулируемым тарифам за счёт средств областного бюджета</v>
      </c>
      <c r="F182" s="43">
        <f>F183</f>
        <v>5253.9</v>
      </c>
      <c r="G182" s="43">
        <f>G183</f>
        <v>5299.5</v>
      </c>
      <c r="H182" s="43">
        <f>H183</f>
        <v>5322.7</v>
      </c>
    </row>
    <row r="183" spans="1:8" ht="25.5">
      <c r="A183" s="48" t="s">
        <v>451</v>
      </c>
      <c r="B183" s="48" t="s">
        <v>458</v>
      </c>
      <c r="C183" s="48" t="str">
        <f>'прил.5'!E146</f>
        <v>0920110300</v>
      </c>
      <c r="D183" s="48" t="s">
        <v>12</v>
      </c>
      <c r="E183" s="6" t="s">
        <v>13</v>
      </c>
      <c r="F183" s="43">
        <f>'прил.5'!H146</f>
        <v>5253.9</v>
      </c>
      <c r="G183" s="43">
        <f>'прил.5'!I146</f>
        <v>5299.5</v>
      </c>
      <c r="H183" s="43">
        <f>'прил.5'!J146</f>
        <v>5322.7</v>
      </c>
    </row>
    <row r="184" spans="1:8" ht="38.25">
      <c r="A184" s="48" t="s">
        <v>451</v>
      </c>
      <c r="B184" s="48" t="s">
        <v>458</v>
      </c>
      <c r="C184" s="48" t="str">
        <f>'прил.5'!E147</f>
        <v>09201S0300</v>
      </c>
      <c r="D184" s="130"/>
      <c r="E184" s="11" t="str">
        <f>'прил.5'!G147</f>
        <v>Организация транспортного обслуживания населения на муниципальных маршрутах регулярных перевозок по регулируемым тарифам за счёт средств бюджета муниципального округа</v>
      </c>
      <c r="F184" s="43">
        <f>F185</f>
        <v>2504.956</v>
      </c>
      <c r="G184" s="43">
        <f>G185</f>
        <v>2238.575</v>
      </c>
      <c r="H184" s="43">
        <f>H185</f>
        <v>2244.375</v>
      </c>
    </row>
    <row r="185" spans="1:8" ht="25.5">
      <c r="A185" s="48" t="s">
        <v>451</v>
      </c>
      <c r="B185" s="48" t="s">
        <v>458</v>
      </c>
      <c r="C185" s="48" t="str">
        <f>'прил.5'!E148</f>
        <v>09201S0300</v>
      </c>
      <c r="D185" s="48" t="s">
        <v>12</v>
      </c>
      <c r="E185" s="6" t="s">
        <v>13</v>
      </c>
      <c r="F185" s="43">
        <f>'прил.5'!H148</f>
        <v>2504.956</v>
      </c>
      <c r="G185" s="43">
        <f>'прил.5'!I148</f>
        <v>2238.575</v>
      </c>
      <c r="H185" s="43">
        <f>'прил.5'!J148</f>
        <v>2244.375</v>
      </c>
    </row>
    <row r="186" spans="1:8" ht="12.75">
      <c r="A186" s="48" t="s">
        <v>451</v>
      </c>
      <c r="B186" s="48" t="s">
        <v>453</v>
      </c>
      <c r="C186" s="129"/>
      <c r="D186" s="48"/>
      <c r="E186" s="11" t="s">
        <v>500</v>
      </c>
      <c r="F186" s="43">
        <f aca="true" t="shared" si="16" ref="F186:H187">F187</f>
        <v>45133.596000000005</v>
      </c>
      <c r="G186" s="43">
        <f t="shared" si="16"/>
        <v>46769.5</v>
      </c>
      <c r="H186" s="43">
        <f t="shared" si="16"/>
        <v>47826.1</v>
      </c>
    </row>
    <row r="187" spans="1:8" ht="38.25">
      <c r="A187" s="48" t="s">
        <v>451</v>
      </c>
      <c r="B187" s="48" t="s">
        <v>453</v>
      </c>
      <c r="C187" s="48" t="str">
        <f>'прил.5'!E150</f>
        <v>0900000000</v>
      </c>
      <c r="D187" s="130"/>
      <c r="E187" s="11" t="str">
        <f>'прил.5'!G150</f>
        <v>Муниципальная программа Спировского муниципального округа Тверской области "Развитие транспортного комплекса и дорожного хозяйства" на 2022-2027 годы</v>
      </c>
      <c r="F187" s="43">
        <f t="shared" si="16"/>
        <v>45133.596000000005</v>
      </c>
      <c r="G187" s="43">
        <f t="shared" si="16"/>
        <v>46769.5</v>
      </c>
      <c r="H187" s="43">
        <f t="shared" si="16"/>
        <v>47826.1</v>
      </c>
    </row>
    <row r="188" spans="1:8" ht="40.5" customHeight="1">
      <c r="A188" s="48" t="s">
        <v>451</v>
      </c>
      <c r="B188" s="48" t="s">
        <v>453</v>
      </c>
      <c r="C188" s="48" t="str">
        <f>'прил.5'!E151</f>
        <v>0910000000</v>
      </c>
      <c r="D188" s="48"/>
      <c r="E188" s="11" t="str">
        <f>'прил.5'!G151</f>
        <v>Подпрограмма "Комплексное развитие улично-дорожной сети Спировского муниципального округа"</v>
      </c>
      <c r="F188" s="43">
        <f>F193+F195+F197+F189+F199+F191+F201+F203</f>
        <v>45133.596000000005</v>
      </c>
      <c r="G188" s="43">
        <f>G193+G195+G197+G189+G199+G191+G201+G203</f>
        <v>46769.5</v>
      </c>
      <c r="H188" s="43">
        <f>H193+H195+H197+H189+H199+H191+H201+H203</f>
        <v>47826.1</v>
      </c>
    </row>
    <row r="189" spans="1:8" ht="25.5">
      <c r="A189" s="48" t="s">
        <v>451</v>
      </c>
      <c r="B189" s="48" t="s">
        <v>453</v>
      </c>
      <c r="C189" s="48" t="str">
        <f>'прил.5'!E152</f>
        <v>0910111050</v>
      </c>
      <c r="D189" s="48"/>
      <c r="E189" s="11" t="str">
        <f>'прил.5'!G152</f>
        <v>Капитальный ремонт и ремонт улично-дорожной сети муниципальных образований Тверской области за счёт средств областного бюджета</v>
      </c>
      <c r="F189" s="43">
        <f>F190</f>
        <v>15495.2</v>
      </c>
      <c r="G189" s="43">
        <f>G190</f>
        <v>16115</v>
      </c>
      <c r="H189" s="43">
        <f>H190</f>
        <v>16351.4</v>
      </c>
    </row>
    <row r="190" spans="1:8" ht="25.5">
      <c r="A190" s="48" t="s">
        <v>451</v>
      </c>
      <c r="B190" s="48" t="s">
        <v>453</v>
      </c>
      <c r="C190" s="48" t="str">
        <f>'прил.5'!E153</f>
        <v>0910111050</v>
      </c>
      <c r="D190" s="48" t="s">
        <v>12</v>
      </c>
      <c r="E190" s="6" t="s">
        <v>13</v>
      </c>
      <c r="F190" s="43">
        <f>'прил.5'!H153</f>
        <v>15495.2</v>
      </c>
      <c r="G190" s="43">
        <f>'прил.5'!I153</f>
        <v>16115</v>
      </c>
      <c r="H190" s="43">
        <f>'прил.5'!J153</f>
        <v>16351.4</v>
      </c>
    </row>
    <row r="191" spans="1:8" ht="25.5">
      <c r="A191" s="48" t="s">
        <v>451</v>
      </c>
      <c r="B191" s="48" t="s">
        <v>453</v>
      </c>
      <c r="C191" s="48" t="str">
        <f>'прил.5'!E154</f>
        <v>09101S105Б</v>
      </c>
      <c r="D191" s="48"/>
      <c r="E191" s="6" t="str">
        <f>'прил.5'!G154</f>
        <v>Капитальный ремонт и ремонт улично-дорожной сети за счёт средств бюджета муниципального округа</v>
      </c>
      <c r="F191" s="43">
        <f>F192</f>
        <v>4173.8</v>
      </c>
      <c r="G191" s="43">
        <f>G192</f>
        <v>4128.75</v>
      </c>
      <c r="H191" s="43">
        <f>H192</f>
        <v>4187.85</v>
      </c>
    </row>
    <row r="192" spans="1:8" ht="25.5">
      <c r="A192" s="48" t="s">
        <v>451</v>
      </c>
      <c r="B192" s="48" t="s">
        <v>453</v>
      </c>
      <c r="C192" s="48" t="str">
        <f>'прил.5'!E155</f>
        <v>09101S105Б</v>
      </c>
      <c r="D192" s="48" t="s">
        <v>12</v>
      </c>
      <c r="E192" s="6" t="s">
        <v>13</v>
      </c>
      <c r="F192" s="43">
        <f>'прил.5'!H155</f>
        <v>4173.8</v>
      </c>
      <c r="G192" s="43">
        <f>'прил.5'!I155</f>
        <v>4128.75</v>
      </c>
      <c r="H192" s="43">
        <f>'прил.5'!J155</f>
        <v>4187.85</v>
      </c>
    </row>
    <row r="193" spans="1:8" ht="38.25">
      <c r="A193" s="48" t="s">
        <v>451</v>
      </c>
      <c r="B193" s="48" t="s">
        <v>453</v>
      </c>
      <c r="C193" s="48" t="str">
        <f>'прил.5'!E156</f>
        <v>0910110520</v>
      </c>
      <c r="D193" s="48"/>
      <c r="E193" s="11" t="str">
        <f>'прил.5'!G156</f>
        <v>Осуществление отдельных государственных полномочий Тверской области в сфере осуществления дорожной деятельности за счёт средств областного бюджета</v>
      </c>
      <c r="F193" s="43">
        <f>F194</f>
        <v>11996.2</v>
      </c>
      <c r="G193" s="43">
        <f>G194</f>
        <v>12476</v>
      </c>
      <c r="H193" s="43">
        <f>H194</f>
        <v>12975.1</v>
      </c>
    </row>
    <row r="194" spans="1:8" ht="25.5">
      <c r="A194" s="48" t="s">
        <v>451</v>
      </c>
      <c r="B194" s="48" t="s">
        <v>453</v>
      </c>
      <c r="C194" s="48" t="str">
        <f>'прил.5'!E157</f>
        <v>0910110520</v>
      </c>
      <c r="D194" s="48" t="s">
        <v>12</v>
      </c>
      <c r="E194" s="6" t="s">
        <v>13</v>
      </c>
      <c r="F194" s="43">
        <f>'прил.5'!H157</f>
        <v>11996.2</v>
      </c>
      <c r="G194" s="43">
        <f>'прил.5'!I157</f>
        <v>12476</v>
      </c>
      <c r="H194" s="43">
        <f>'прил.5'!J157</f>
        <v>12975.1</v>
      </c>
    </row>
    <row r="195" spans="1:8" ht="38.25">
      <c r="A195" s="48" t="s">
        <v>451</v>
      </c>
      <c r="B195" s="48" t="s">
        <v>453</v>
      </c>
      <c r="C195" s="48" t="str">
        <f>'прил.5'!E158</f>
        <v>091R311090</v>
      </c>
      <c r="D195" s="48"/>
      <c r="E195" s="6" t="str">
        <f>'прил.5'!G158</f>
        <v>Проведение мероприятий в целях обеспечения безопасности дорожного движения на автомобильных дорогах общего пользования местного значения за счёт средств областного бюджета</v>
      </c>
      <c r="F195" s="43">
        <f>F196</f>
        <v>1048.3</v>
      </c>
      <c r="G195" s="43">
        <f>G196</f>
        <v>1090.3</v>
      </c>
      <c r="H195" s="43">
        <f>H196</f>
        <v>1133.9</v>
      </c>
    </row>
    <row r="196" spans="1:8" ht="25.5">
      <c r="A196" s="48" t="s">
        <v>451</v>
      </c>
      <c r="B196" s="48" t="s">
        <v>453</v>
      </c>
      <c r="C196" s="48" t="str">
        <f>'прил.5'!E159</f>
        <v>091R311090</v>
      </c>
      <c r="D196" s="48" t="s">
        <v>12</v>
      </c>
      <c r="E196" s="6" t="s">
        <v>13</v>
      </c>
      <c r="F196" s="43">
        <f>'прил.5'!H159</f>
        <v>1048.3</v>
      </c>
      <c r="G196" s="43">
        <f>'прил.5'!I159</f>
        <v>1090.3</v>
      </c>
      <c r="H196" s="43">
        <f>'прил.5'!J159</f>
        <v>1133.9</v>
      </c>
    </row>
    <row r="197" spans="1:8" ht="38.25">
      <c r="A197" s="48" t="s">
        <v>451</v>
      </c>
      <c r="B197" s="48" t="s">
        <v>453</v>
      </c>
      <c r="C197" s="48" t="str">
        <f>'прил.5'!E160</f>
        <v>091R3S109Б</v>
      </c>
      <c r="D197" s="48"/>
      <c r="E197" s="6" t="str">
        <f>'прил.5'!G160</f>
        <v>Проведение мероприятий в целях обеспечения безопасности дорожного движения на автомобильных дорогах общего пользования местного значения  за счёт средств бюджета муниципального округа</v>
      </c>
      <c r="F197" s="43">
        <f>F198</f>
        <v>312.075</v>
      </c>
      <c r="G197" s="43">
        <f>G198</f>
        <v>372.575</v>
      </c>
      <c r="H197" s="43">
        <f>H198</f>
        <v>383.475</v>
      </c>
    </row>
    <row r="198" spans="1:8" ht="25.5">
      <c r="A198" s="48" t="s">
        <v>451</v>
      </c>
      <c r="B198" s="48" t="s">
        <v>453</v>
      </c>
      <c r="C198" s="48" t="str">
        <f>'прил.5'!E161</f>
        <v>091R3S109Б</v>
      </c>
      <c r="D198" s="48" t="s">
        <v>12</v>
      </c>
      <c r="E198" s="6" t="s">
        <v>13</v>
      </c>
      <c r="F198" s="43">
        <f>'прил.5'!H161</f>
        <v>312.075</v>
      </c>
      <c r="G198" s="43">
        <f>'прил.5'!I161</f>
        <v>372.575</v>
      </c>
      <c r="H198" s="43">
        <f>'прил.5'!J161</f>
        <v>383.475</v>
      </c>
    </row>
    <row r="199" spans="1:8" ht="38.25">
      <c r="A199" s="48" t="s">
        <v>451</v>
      </c>
      <c r="B199" s="48" t="s">
        <v>453</v>
      </c>
      <c r="C199" s="48" t="str">
        <f>'прил.5'!E162</f>
        <v>0910111020</v>
      </c>
      <c r="D199" s="48"/>
      <c r="E199" s="6" t="str">
        <f>'прил.5'!G162</f>
        <v>Ремонт дворовых территорий многоквартирных домов, проездов к дворовым территориям многоквартирных домов населенных пунктов за счёт средств областного бюджета</v>
      </c>
      <c r="F199" s="43">
        <f>F200</f>
        <v>3989.9</v>
      </c>
      <c r="G199" s="43">
        <f>G200</f>
        <v>4149.5</v>
      </c>
      <c r="H199" s="43">
        <f>H200</f>
        <v>4315.5</v>
      </c>
    </row>
    <row r="200" spans="1:8" ht="25.5">
      <c r="A200" s="48" t="s">
        <v>451</v>
      </c>
      <c r="B200" s="48" t="s">
        <v>453</v>
      </c>
      <c r="C200" s="48" t="str">
        <f>'прил.5'!E163</f>
        <v>0910111020</v>
      </c>
      <c r="D200" s="48" t="s">
        <v>12</v>
      </c>
      <c r="E200" s="6" t="s">
        <v>13</v>
      </c>
      <c r="F200" s="43">
        <f>'прил.5'!H163</f>
        <v>3989.9</v>
      </c>
      <c r="G200" s="43">
        <f>'прил.5'!I163</f>
        <v>4149.5</v>
      </c>
      <c r="H200" s="43">
        <f>'прил.5'!J163</f>
        <v>4315.5</v>
      </c>
    </row>
    <row r="201" spans="1:8" ht="38.25">
      <c r="A201" s="48" t="s">
        <v>451</v>
      </c>
      <c r="B201" s="48" t="s">
        <v>453</v>
      </c>
      <c r="C201" s="48" t="str">
        <f>'прил.5'!E164</f>
        <v>09101S102Б</v>
      </c>
      <c r="D201" s="48"/>
      <c r="E201" s="6" t="str">
        <f>'прил.5'!G164</f>
        <v>Ремонт дворовых территорий многоквартирных домов, проездов к дворовым территориям многоквартирных домов населенных пунктов за счёт средств бюджета муниципального округа</v>
      </c>
      <c r="F201" s="43">
        <f>F202</f>
        <v>1117.48</v>
      </c>
      <c r="G201" s="43">
        <f>G202</f>
        <v>1137.375</v>
      </c>
      <c r="H201" s="43">
        <f>H202</f>
        <v>1078.875</v>
      </c>
    </row>
    <row r="202" spans="1:8" ht="25.5">
      <c r="A202" s="48" t="s">
        <v>451</v>
      </c>
      <c r="B202" s="48" t="s">
        <v>453</v>
      </c>
      <c r="C202" s="48" t="str">
        <f>'прил.5'!E165</f>
        <v>09101S102Б</v>
      </c>
      <c r="D202" s="48" t="s">
        <v>12</v>
      </c>
      <c r="E202" s="6" t="s">
        <v>13</v>
      </c>
      <c r="F202" s="43">
        <f>'прил.5'!H165</f>
        <v>1117.48</v>
      </c>
      <c r="G202" s="43">
        <f>'прил.5'!I165</f>
        <v>1137.375</v>
      </c>
      <c r="H202" s="43">
        <f>'прил.5'!J165</f>
        <v>1078.875</v>
      </c>
    </row>
    <row r="203" spans="1:8" ht="12.75">
      <c r="A203" s="48" t="s">
        <v>451</v>
      </c>
      <c r="B203" s="48" t="s">
        <v>453</v>
      </c>
      <c r="C203" s="48" t="str">
        <f>'прил.5'!E166</f>
        <v>091012008Б</v>
      </c>
      <c r="D203" s="48"/>
      <c r="E203" s="6" t="str">
        <f>'прил.5'!G166</f>
        <v>Содержание дорог местного значения</v>
      </c>
      <c r="F203" s="43">
        <f>F204</f>
        <v>7000.641</v>
      </c>
      <c r="G203" s="43">
        <f>G204</f>
        <v>7300</v>
      </c>
      <c r="H203" s="43">
        <f>H204</f>
        <v>7400</v>
      </c>
    </row>
    <row r="204" spans="1:8" ht="25.5">
      <c r="A204" s="48" t="s">
        <v>451</v>
      </c>
      <c r="B204" s="48" t="s">
        <v>453</v>
      </c>
      <c r="C204" s="48" t="str">
        <f>'прил.5'!E167</f>
        <v>091012008Б</v>
      </c>
      <c r="D204" s="48" t="s">
        <v>12</v>
      </c>
      <c r="E204" s="6" t="str">
        <f>'прил.5'!G167</f>
        <v>Закупка товаров, работ и услуг для государственных (муниципальных) нужд</v>
      </c>
      <c r="F204" s="43">
        <f>'прил.5'!H167</f>
        <v>7000.641</v>
      </c>
      <c r="G204" s="43">
        <f>'прил.5'!I167</f>
        <v>7300</v>
      </c>
      <c r="H204" s="43">
        <f>'прил.5'!J167</f>
        <v>7400</v>
      </c>
    </row>
    <row r="205" spans="1:8" ht="12.75">
      <c r="A205" s="48" t="s">
        <v>451</v>
      </c>
      <c r="B205" s="48" t="s">
        <v>483</v>
      </c>
      <c r="C205" s="129"/>
      <c r="D205" s="46"/>
      <c r="E205" s="6" t="s">
        <v>495</v>
      </c>
      <c r="F205" s="43">
        <f>F206+F210</f>
        <v>20.52</v>
      </c>
      <c r="G205" s="43">
        <f>G206+G210</f>
        <v>1127.12</v>
      </c>
      <c r="H205" s="43">
        <f>H206+H210</f>
        <v>1327.12</v>
      </c>
    </row>
    <row r="206" spans="1:8" ht="51">
      <c r="A206" s="48" t="s">
        <v>451</v>
      </c>
      <c r="B206" s="48" t="s">
        <v>483</v>
      </c>
      <c r="C206" s="139" t="str">
        <f>'прил.5'!E318</f>
        <v>2200000000</v>
      </c>
      <c r="D206" s="8"/>
      <c r="E206" s="6" t="str">
        <f>'прил.5'!G318</f>
        <v>Муниципальная программа Спировского муниципального округа Тверской области "Развитие малого и среднего предпринимательства на территории Спировского муниципального округа Тверской области" на 2022-2027 годы</v>
      </c>
      <c r="F206" s="43">
        <f>F207</f>
        <v>20.52</v>
      </c>
      <c r="G206" s="43">
        <f>G207</f>
        <v>20.52</v>
      </c>
      <c r="H206" s="43">
        <f>H207</f>
        <v>20.52</v>
      </c>
    </row>
    <row r="207" spans="1:8" ht="39.75" customHeight="1">
      <c r="A207" s="13" t="s">
        <v>451</v>
      </c>
      <c r="B207" s="13" t="s">
        <v>483</v>
      </c>
      <c r="C207" s="13" t="str">
        <f>'прил.5'!E319</f>
        <v>2210000000</v>
      </c>
      <c r="D207" s="13"/>
      <c r="E207" s="6" t="str">
        <f>'прил.5'!G319</f>
        <v>Подпрограмма"Поддержка и развитие малого и среднего предпринимательства в Спировском муниципальном округе Тверской области"</v>
      </c>
      <c r="F207" s="43">
        <f aca="true" t="shared" si="17" ref="F207:H208">F208</f>
        <v>20.52</v>
      </c>
      <c r="G207" s="43">
        <f t="shared" si="17"/>
        <v>20.52</v>
      </c>
      <c r="H207" s="43">
        <f t="shared" si="17"/>
        <v>20.52</v>
      </c>
    </row>
    <row r="208" spans="1:8" ht="25.5">
      <c r="A208" s="48" t="s">
        <v>451</v>
      </c>
      <c r="B208" s="48" t="s">
        <v>483</v>
      </c>
      <c r="C208" s="48" t="str">
        <f>'прил.5'!E320</f>
        <v>221012001Г</v>
      </c>
      <c r="D208" s="48"/>
      <c r="E208" s="11" t="s">
        <v>27</v>
      </c>
      <c r="F208" s="43">
        <f t="shared" si="17"/>
        <v>20.52</v>
      </c>
      <c r="G208" s="43">
        <f t="shared" si="17"/>
        <v>20.52</v>
      </c>
      <c r="H208" s="43">
        <f t="shared" si="17"/>
        <v>20.52</v>
      </c>
    </row>
    <row r="209" spans="1:11" ht="25.5">
      <c r="A209" s="48" t="s">
        <v>451</v>
      </c>
      <c r="B209" s="48" t="s">
        <v>483</v>
      </c>
      <c r="C209" s="48" t="str">
        <f>'прил.5'!E321</f>
        <v>221012001Г</v>
      </c>
      <c r="D209" s="8" t="s">
        <v>16</v>
      </c>
      <c r="E209" s="6" t="s">
        <v>5</v>
      </c>
      <c r="F209" s="43">
        <f>'прил.5'!H321</f>
        <v>20.52</v>
      </c>
      <c r="G209" s="43">
        <f>'прил.5'!I321</f>
        <v>20.52</v>
      </c>
      <c r="H209" s="43">
        <f>'прил.5'!J321</f>
        <v>20.52</v>
      </c>
      <c r="K209" s="132"/>
    </row>
    <row r="210" spans="1:11" ht="12.75">
      <c r="A210" s="13" t="s">
        <v>451</v>
      </c>
      <c r="B210" s="13" t="s">
        <v>483</v>
      </c>
      <c r="C210" s="129">
        <f>'прил.5'!E169</f>
        <v>9900000000</v>
      </c>
      <c r="D210" s="8"/>
      <c r="E210" s="6" t="str">
        <f>'прил.5'!G169</f>
        <v>Расходы, не включенные в муниципальные программы</v>
      </c>
      <c r="F210" s="43">
        <f aca="true" t="shared" si="18" ref="F210:H212">F211</f>
        <v>0</v>
      </c>
      <c r="G210" s="43">
        <f t="shared" si="18"/>
        <v>1106.6</v>
      </c>
      <c r="H210" s="43">
        <f t="shared" si="18"/>
        <v>1306.6</v>
      </c>
      <c r="K210" s="132"/>
    </row>
    <row r="211" spans="1:11" ht="12.75">
      <c r="A211" s="13" t="s">
        <v>451</v>
      </c>
      <c r="B211" s="13" t="s">
        <v>483</v>
      </c>
      <c r="C211" s="129" t="str">
        <f>'прил.5'!E170</f>
        <v>9940000000</v>
      </c>
      <c r="D211" s="8"/>
      <c r="E211" s="6" t="str">
        <f>'прил.5'!G170</f>
        <v>Отдельные мероприятия, не включенные в муниципальные программы</v>
      </c>
      <c r="F211" s="43">
        <f t="shared" si="18"/>
        <v>0</v>
      </c>
      <c r="G211" s="43">
        <f t="shared" si="18"/>
        <v>1106.6</v>
      </c>
      <c r="H211" s="43">
        <f t="shared" si="18"/>
        <v>1306.6</v>
      </c>
      <c r="K211" s="132"/>
    </row>
    <row r="212" spans="1:11" ht="25.5">
      <c r="A212" s="13" t="s">
        <v>451</v>
      </c>
      <c r="B212" s="13" t="s">
        <v>483</v>
      </c>
      <c r="C212" s="129" t="str">
        <f>'прил.5'!E171</f>
        <v>99400R5990</v>
      </c>
      <c r="D212" s="8"/>
      <c r="E212" s="6" t="str">
        <f>'прил.5'!G171</f>
        <v>Подготовка проектов межевания земельных участков и на проведение кадастровых работ</v>
      </c>
      <c r="F212" s="43">
        <f t="shared" si="18"/>
        <v>0</v>
      </c>
      <c r="G212" s="43">
        <f t="shared" si="18"/>
        <v>1106.6</v>
      </c>
      <c r="H212" s="43">
        <f t="shared" si="18"/>
        <v>1306.6</v>
      </c>
      <c r="K212" s="132"/>
    </row>
    <row r="213" spans="1:11" ht="25.5">
      <c r="A213" s="13" t="s">
        <v>451</v>
      </c>
      <c r="B213" s="13" t="s">
        <v>483</v>
      </c>
      <c r="C213" s="129" t="str">
        <f>'прил.5'!E172</f>
        <v>99400R5990</v>
      </c>
      <c r="D213" s="48" t="s">
        <v>12</v>
      </c>
      <c r="E213" s="6" t="str">
        <f>'прил.5'!G172</f>
        <v>Закупка товаров, работ и услуг для государственных (муниципальных) нужд</v>
      </c>
      <c r="F213" s="43">
        <f>'прил.5'!H172</f>
        <v>0</v>
      </c>
      <c r="G213" s="43">
        <f>'прил.5'!I172</f>
        <v>1106.6</v>
      </c>
      <c r="H213" s="43">
        <f>'прил.5'!J172</f>
        <v>1306.6</v>
      </c>
      <c r="K213" s="132"/>
    </row>
    <row r="214" spans="1:8" ht="12.75">
      <c r="A214" s="117" t="s">
        <v>487</v>
      </c>
      <c r="B214" s="117"/>
      <c r="C214" s="46"/>
      <c r="D214" s="47"/>
      <c r="E214" s="140" t="str">
        <f>'прил.5'!G173</f>
        <v>Жилищно-коммунальное хозяйство</v>
      </c>
      <c r="F214" s="138">
        <f>F220+F234+F215</f>
        <v>30750.076000000005</v>
      </c>
      <c r="G214" s="138">
        <f>G220+G234+G215</f>
        <v>20671.5</v>
      </c>
      <c r="H214" s="138">
        <f>H220+H234+H215</f>
        <v>16521.627</v>
      </c>
    </row>
    <row r="215" spans="1:8" ht="12.75">
      <c r="A215" s="13" t="s">
        <v>487</v>
      </c>
      <c r="B215" s="13" t="s">
        <v>448</v>
      </c>
      <c r="C215" s="46"/>
      <c r="D215" s="47"/>
      <c r="E215" s="44" t="str">
        <f>'прил.5'!G174</f>
        <v>Жилищное  хозяйство</v>
      </c>
      <c r="F215" s="43">
        <f aca="true" t="shared" si="19" ref="F215:H217">F216</f>
        <v>3950.7</v>
      </c>
      <c r="G215" s="43">
        <f t="shared" si="19"/>
        <v>2000</v>
      </c>
      <c r="H215" s="43">
        <f t="shared" si="19"/>
        <v>2000</v>
      </c>
    </row>
    <row r="216" spans="1:8" ht="51">
      <c r="A216" s="13" t="s">
        <v>487</v>
      </c>
      <c r="B216" s="13" t="s">
        <v>448</v>
      </c>
      <c r="C216" s="48" t="str">
        <f>'прил.5'!E175</f>
        <v>1400000000</v>
      </c>
      <c r="D216" s="47"/>
      <c r="E216" s="44" t="str">
        <f>'прил.5'!G175</f>
        <v>Муниципальная программа Спировского муниципального округа Тверской области "Управление имуществом и земельными ресурсами Спировского муниципального округа Тверской области" на 2022-2027 годы</v>
      </c>
      <c r="F216" s="43">
        <f t="shared" si="19"/>
        <v>3950.7</v>
      </c>
      <c r="G216" s="43">
        <f t="shared" si="19"/>
        <v>2000</v>
      </c>
      <c r="H216" s="43">
        <f t="shared" si="19"/>
        <v>2000</v>
      </c>
    </row>
    <row r="217" spans="1:8" ht="12.75">
      <c r="A217" s="13" t="s">
        <v>487</v>
      </c>
      <c r="B217" s="13" t="s">
        <v>448</v>
      </c>
      <c r="C217" s="48" t="str">
        <f>'прил.5'!E176</f>
        <v>1420000000</v>
      </c>
      <c r="D217" s="47"/>
      <c r="E217" s="44" t="str">
        <f>'прил.5'!G176</f>
        <v>Подпрограмма «Управление муниципальным жилищным фондом»</v>
      </c>
      <c r="F217" s="43">
        <f>F218</f>
        <v>3950.7</v>
      </c>
      <c r="G217" s="43">
        <f t="shared" si="19"/>
        <v>2000</v>
      </c>
      <c r="H217" s="43">
        <f t="shared" si="19"/>
        <v>2000</v>
      </c>
    </row>
    <row r="218" spans="1:8" ht="31.5" customHeight="1">
      <c r="A218" s="13" t="s">
        <v>487</v>
      </c>
      <c r="B218" s="13" t="s">
        <v>448</v>
      </c>
      <c r="C218" s="48" t="str">
        <f>'прил.5'!E177</f>
        <v>142022001Б</v>
      </c>
      <c r="D218" s="47"/>
      <c r="E218" s="44" t="str">
        <f>'прил.5'!G177</f>
        <v>Организация работы по содержанию муниципального жилищного фонда</v>
      </c>
      <c r="F218" s="43">
        <f>F219</f>
        <v>3950.7</v>
      </c>
      <c r="G218" s="43">
        <f>G219</f>
        <v>2000</v>
      </c>
      <c r="H218" s="43">
        <f>H219</f>
        <v>2000</v>
      </c>
    </row>
    <row r="219" spans="1:8" ht="25.5">
      <c r="A219" s="13" t="s">
        <v>487</v>
      </c>
      <c r="B219" s="13" t="s">
        <v>448</v>
      </c>
      <c r="C219" s="48" t="str">
        <f>'прил.5'!E178</f>
        <v>142022001Б</v>
      </c>
      <c r="D219" s="48" t="s">
        <v>12</v>
      </c>
      <c r="E219" s="44" t="str">
        <f>'прил.5'!G178</f>
        <v>Закупка товаров, работ и услуг для государственных (муниципальных) нужд</v>
      </c>
      <c r="F219" s="43">
        <f>'прил.5'!H178</f>
        <v>3950.7</v>
      </c>
      <c r="G219" s="43">
        <f>'прил.5'!I178</f>
        <v>2000</v>
      </c>
      <c r="H219" s="43">
        <f>'прил.5'!J178</f>
        <v>2000</v>
      </c>
    </row>
    <row r="220" spans="1:8" ht="12.75">
      <c r="A220" s="13" t="s">
        <v>487</v>
      </c>
      <c r="B220" s="13" t="s">
        <v>450</v>
      </c>
      <c r="C220" s="46"/>
      <c r="D220" s="47"/>
      <c r="E220" s="44" t="str">
        <f>'прил.5'!G179</f>
        <v>Коммунальное хозяйство</v>
      </c>
      <c r="F220" s="43">
        <f>F221</f>
        <v>3830.989</v>
      </c>
      <c r="G220" s="43">
        <f>G221</f>
        <v>8200</v>
      </c>
      <c r="H220" s="43">
        <f>H221</f>
        <v>3700</v>
      </c>
    </row>
    <row r="221" spans="1:8" ht="38.25">
      <c r="A221" s="13" t="s">
        <v>487</v>
      </c>
      <c r="B221" s="13" t="s">
        <v>450</v>
      </c>
      <c r="C221" s="48" t="str">
        <f>'прил.5'!E180</f>
        <v>2100000000</v>
      </c>
      <c r="D221" s="47"/>
      <c r="E221" s="44" t="str">
        <f>'прил.5'!G180</f>
        <v>Муниципальная программа Спировского муниципального округа Тверской области "Жилищно-коммунальное хозяйство и благоустройство территории" на 2022-2027 годы</v>
      </c>
      <c r="F221" s="43">
        <f>F222+F229</f>
        <v>3830.989</v>
      </c>
      <c r="G221" s="43">
        <f>G222+G229</f>
        <v>8200</v>
      </c>
      <c r="H221" s="43">
        <f>H222+H229</f>
        <v>3700</v>
      </c>
    </row>
    <row r="222" spans="1:8" ht="12.75">
      <c r="A222" s="13" t="s">
        <v>487</v>
      </c>
      <c r="B222" s="13" t="s">
        <v>450</v>
      </c>
      <c r="C222" s="48" t="str">
        <f>'прил.5'!E181</f>
        <v>2110000000</v>
      </c>
      <c r="D222" s="47"/>
      <c r="E222" s="44" t="str">
        <f>'прил.5'!G181</f>
        <v>Подпрограмма "Содержание  объектов коммунального хозяйства"</v>
      </c>
      <c r="F222" s="43">
        <f>F226+F223</f>
        <v>2200.989</v>
      </c>
      <c r="G222" s="43">
        <f>G226+G223</f>
        <v>6500</v>
      </c>
      <c r="H222" s="43">
        <f>H226+H223</f>
        <v>2000</v>
      </c>
    </row>
    <row r="223" spans="1:8" ht="30" customHeight="1">
      <c r="A223" s="13" t="s">
        <v>487</v>
      </c>
      <c r="B223" s="13" t="s">
        <v>450</v>
      </c>
      <c r="C223" s="48" t="str">
        <f>'прил.5'!E182</f>
        <v>21101S0700</v>
      </c>
      <c r="D223" s="47"/>
      <c r="E223" s="44" t="str">
        <f>'прил.5'!G182</f>
        <v>Капитальный ремонт и модернизация объектов теплоэнергетического комплекса за счёт средств бюджета муниципального округа</v>
      </c>
      <c r="F223" s="43">
        <f>F224+F225</f>
        <v>1000.989</v>
      </c>
      <c r="G223" s="43">
        <f>G224+G225</f>
        <v>5000</v>
      </c>
      <c r="H223" s="43">
        <f>H224+H225</f>
        <v>500</v>
      </c>
    </row>
    <row r="224" spans="1:8" ht="25.5">
      <c r="A224" s="13" t="s">
        <v>487</v>
      </c>
      <c r="B224" s="13" t="s">
        <v>450</v>
      </c>
      <c r="C224" s="48" t="str">
        <f>'прил.5'!E183</f>
        <v>21101S0700</v>
      </c>
      <c r="D224" s="48" t="s">
        <v>12</v>
      </c>
      <c r="E224" s="6" t="str">
        <f>'прил.5'!G183</f>
        <v>Закупка товаров, работ и услуг для государственных (муниципальных) нужд</v>
      </c>
      <c r="F224" s="43">
        <f>'прил.5'!H183</f>
        <v>800.001</v>
      </c>
      <c r="G224" s="43">
        <f>'прил.5'!I183</f>
        <v>5000</v>
      </c>
      <c r="H224" s="43">
        <f>'прил.5'!J183</f>
        <v>500</v>
      </c>
    </row>
    <row r="225" spans="1:8" ht="12.75">
      <c r="A225" s="13" t="s">
        <v>487</v>
      </c>
      <c r="B225" s="13" t="s">
        <v>450</v>
      </c>
      <c r="C225" s="48" t="str">
        <f>'прил.5'!E184</f>
        <v>21101S0700</v>
      </c>
      <c r="D225" s="48" t="s">
        <v>498</v>
      </c>
      <c r="E225" s="6" t="s">
        <v>503</v>
      </c>
      <c r="F225" s="43">
        <f>'прил.5'!H184</f>
        <v>200.988</v>
      </c>
      <c r="G225" s="43">
        <f>'прил.5'!I184</f>
        <v>0</v>
      </c>
      <c r="H225" s="43">
        <f>'прил.5'!J184</f>
        <v>0</v>
      </c>
    </row>
    <row r="226" spans="1:8" ht="12.75">
      <c r="A226" s="13" t="s">
        <v>487</v>
      </c>
      <c r="B226" s="13" t="s">
        <v>450</v>
      </c>
      <c r="C226" s="48" t="str">
        <f>'прил.5'!E185</f>
        <v>211012002Б</v>
      </c>
      <c r="D226" s="48"/>
      <c r="E226" s="6" t="str">
        <f>'прил.5'!G185</f>
        <v>Содержание сетей водоснабжения, водоотведения, теплоснабжения</v>
      </c>
      <c r="F226" s="43">
        <f>F227+F228</f>
        <v>1200</v>
      </c>
      <c r="G226" s="43">
        <f>G227</f>
        <v>1500</v>
      </c>
      <c r="H226" s="43">
        <f>H227</f>
        <v>1500</v>
      </c>
    </row>
    <row r="227" spans="1:8" ht="25.5">
      <c r="A227" s="13" t="s">
        <v>487</v>
      </c>
      <c r="B227" s="13" t="s">
        <v>450</v>
      </c>
      <c r="C227" s="48" t="str">
        <f>'прил.5'!E185</f>
        <v>211012002Б</v>
      </c>
      <c r="D227" s="48" t="s">
        <v>12</v>
      </c>
      <c r="E227" s="6" t="str">
        <f>'прил.5'!G186</f>
        <v>Закупка товаров, работ и услуг для государственных (муниципальных) нужд</v>
      </c>
      <c r="F227" s="43">
        <f>'прил.5'!H186</f>
        <v>1150</v>
      </c>
      <c r="G227" s="43">
        <f>'прил.5'!I186</f>
        <v>1500</v>
      </c>
      <c r="H227" s="43">
        <f>'прил.5'!J186</f>
        <v>1500</v>
      </c>
    </row>
    <row r="228" spans="1:8" ht="12.75">
      <c r="A228" s="13" t="s">
        <v>487</v>
      </c>
      <c r="B228" s="13" t="s">
        <v>450</v>
      </c>
      <c r="C228" s="48" t="str">
        <f>'прил.5'!E186</f>
        <v>211012002Б</v>
      </c>
      <c r="D228" s="48" t="s">
        <v>498</v>
      </c>
      <c r="E228" s="6" t="s">
        <v>503</v>
      </c>
      <c r="F228" s="43">
        <f>'прил.5'!H187</f>
        <v>50</v>
      </c>
      <c r="G228" s="43">
        <f>'прил.5'!I187</f>
        <v>0</v>
      </c>
      <c r="H228" s="43">
        <f>'прил.5'!J187</f>
        <v>0</v>
      </c>
    </row>
    <row r="229" spans="1:8" ht="38.25">
      <c r="A229" s="13" t="s">
        <v>487</v>
      </c>
      <c r="B229" s="13" t="s">
        <v>450</v>
      </c>
      <c r="C229" s="48" t="str">
        <f>'прил.5'!E188</f>
        <v>2120000000</v>
      </c>
      <c r="D229" s="48"/>
      <c r="E229" s="6" t="str">
        <f>'прил.5'!G188</f>
        <v>Подпрограмма "Повышение качества питьевой воды в системах централизованного водоснабжения населенных пунктов Спировского муниципального округа"</v>
      </c>
      <c r="F229" s="43">
        <f>F230+F232</f>
        <v>1630</v>
      </c>
      <c r="G229" s="43">
        <f>G230+G232</f>
        <v>1700</v>
      </c>
      <c r="H229" s="43">
        <f>H230+H232</f>
        <v>1700</v>
      </c>
    </row>
    <row r="230" spans="1:8" ht="12.75">
      <c r="A230" s="13" t="s">
        <v>487</v>
      </c>
      <c r="B230" s="13" t="s">
        <v>450</v>
      </c>
      <c r="C230" s="48" t="str">
        <f>'прил.5'!E189</f>
        <v>212012001Б</v>
      </c>
      <c r="D230" s="48"/>
      <c r="E230" s="6" t="str">
        <f>'прил.5'!G189</f>
        <v>Устройство водоочистки на водопроводной башне</v>
      </c>
      <c r="F230" s="43">
        <f>F231</f>
        <v>1500</v>
      </c>
      <c r="G230" s="43">
        <f>G231</f>
        <v>1500</v>
      </c>
      <c r="H230" s="43">
        <f>H231</f>
        <v>1500</v>
      </c>
    </row>
    <row r="231" spans="1:8" ht="25.5">
      <c r="A231" s="13" t="s">
        <v>487</v>
      </c>
      <c r="B231" s="13" t="s">
        <v>450</v>
      </c>
      <c r="C231" s="48" t="str">
        <f>'прил.5'!E190</f>
        <v>212012001Б</v>
      </c>
      <c r="D231" s="48" t="s">
        <v>12</v>
      </c>
      <c r="E231" s="6" t="s">
        <v>13</v>
      </c>
      <c r="F231" s="43">
        <f>'прил.5'!H190</f>
        <v>1500</v>
      </c>
      <c r="G231" s="43">
        <f>'прил.5'!I190</f>
        <v>1500</v>
      </c>
      <c r="H231" s="43">
        <f>'прил.5'!J190</f>
        <v>1500</v>
      </c>
    </row>
    <row r="232" spans="1:8" ht="12.75">
      <c r="A232" s="13" t="s">
        <v>487</v>
      </c>
      <c r="B232" s="13" t="s">
        <v>450</v>
      </c>
      <c r="C232" s="48" t="str">
        <f>'прил.5'!E191</f>
        <v>2120120001</v>
      </c>
      <c r="D232" s="48"/>
      <c r="E232" s="6" t="str">
        <f>'прил.5'!G191</f>
        <v>Проведение анализов качества питьевой воды</v>
      </c>
      <c r="F232" s="43">
        <f>F233</f>
        <v>130</v>
      </c>
      <c r="G232" s="43">
        <f>G233</f>
        <v>200</v>
      </c>
      <c r="H232" s="43">
        <f>H233</f>
        <v>200</v>
      </c>
    </row>
    <row r="233" spans="1:8" ht="25.5">
      <c r="A233" s="13" t="s">
        <v>487</v>
      </c>
      <c r="B233" s="13" t="s">
        <v>450</v>
      </c>
      <c r="C233" s="48" t="str">
        <f>'прил.5'!E192</f>
        <v>2120120001</v>
      </c>
      <c r="D233" s="48" t="s">
        <v>12</v>
      </c>
      <c r="E233" s="6" t="s">
        <v>13</v>
      </c>
      <c r="F233" s="43">
        <f>'прил.5'!H192</f>
        <v>130</v>
      </c>
      <c r="G233" s="43">
        <f>'прил.5'!I192</f>
        <v>200</v>
      </c>
      <c r="H233" s="43">
        <f>'прил.5'!J192</f>
        <v>200</v>
      </c>
    </row>
    <row r="234" spans="1:8" ht="12.75">
      <c r="A234" s="13" t="s">
        <v>487</v>
      </c>
      <c r="B234" s="13" t="s">
        <v>488</v>
      </c>
      <c r="C234" s="48"/>
      <c r="D234" s="129"/>
      <c r="E234" s="190" t="str">
        <f>'прил.5'!G193</f>
        <v>Благоустройство</v>
      </c>
      <c r="F234" s="43">
        <f>F264+F242+F235</f>
        <v>22968.387000000002</v>
      </c>
      <c r="G234" s="43">
        <f>G264+G242+G235</f>
        <v>10471.5</v>
      </c>
      <c r="H234" s="43">
        <f>H264+H242+H235</f>
        <v>10821.627</v>
      </c>
    </row>
    <row r="235" spans="1:8" ht="56.25" customHeight="1">
      <c r="A235" s="13" t="s">
        <v>487</v>
      </c>
      <c r="B235" s="13" t="s">
        <v>488</v>
      </c>
      <c r="C235" s="48" t="str">
        <f>'прил.5'!E194</f>
        <v>0500000000</v>
      </c>
      <c r="D235" s="129"/>
      <c r="E235" s="190" t="str">
        <f>'прил.5'!G194</f>
        <v>Муниципальная программа Спировского муниципального округа Тверской области "Содействие временной занятости безработных и ищущих работу граждан в Спировском муниципальном округе Тверской области" на 2022-2027 годы</v>
      </c>
      <c r="F235" s="43">
        <f>F239+F236</f>
        <v>61.5</v>
      </c>
      <c r="G235" s="43">
        <f>G239+G236</f>
        <v>31.5</v>
      </c>
      <c r="H235" s="43">
        <f>H239+H236</f>
        <v>31.5</v>
      </c>
    </row>
    <row r="236" spans="1:8" ht="36.75" customHeight="1">
      <c r="A236" s="13" t="s">
        <v>487</v>
      </c>
      <c r="B236" s="13" t="s">
        <v>488</v>
      </c>
      <c r="C236" s="48" t="str">
        <f>'прил.5'!E195</f>
        <v>0510000000</v>
      </c>
      <c r="D236" s="129"/>
      <c r="E236" s="190" t="str">
        <f>'прил.5'!G195</f>
        <v>Подпрограмма "Организация общественных работ для безработных и ищущих работу граждан в Спировском муниципальном округе" на 2022-2027 годы</v>
      </c>
      <c r="F236" s="43">
        <f aca="true" t="shared" si="20" ref="F236:H237">F237</f>
        <v>31.5</v>
      </c>
      <c r="G236" s="43">
        <f t="shared" si="20"/>
        <v>31.5</v>
      </c>
      <c r="H236" s="43">
        <f t="shared" si="20"/>
        <v>31.5</v>
      </c>
    </row>
    <row r="237" spans="1:8" ht="29.25" customHeight="1">
      <c r="A237" s="13" t="s">
        <v>487</v>
      </c>
      <c r="B237" s="13" t="s">
        <v>488</v>
      </c>
      <c r="C237" s="48" t="str">
        <f>'прил.5'!E196</f>
        <v>0510120008</v>
      </c>
      <c r="D237" s="129"/>
      <c r="E237" s="190" t="str">
        <f>'прил.5'!G196</f>
        <v>Организация проведения оплачиваемых общественных работ для безработных и ищущих работу граждан</v>
      </c>
      <c r="F237" s="43">
        <f t="shared" si="20"/>
        <v>31.5</v>
      </c>
      <c r="G237" s="43">
        <f t="shared" si="20"/>
        <v>31.5</v>
      </c>
      <c r="H237" s="43">
        <f t="shared" si="20"/>
        <v>31.5</v>
      </c>
    </row>
    <row r="238" spans="1:8" ht="18" customHeight="1">
      <c r="A238" s="13" t="s">
        <v>487</v>
      </c>
      <c r="B238" s="13" t="s">
        <v>488</v>
      </c>
      <c r="C238" s="48" t="str">
        <f>'прил.5'!E197</f>
        <v>0510120008</v>
      </c>
      <c r="D238" s="129">
        <v>800</v>
      </c>
      <c r="E238" s="190" t="str">
        <f>'прил.5'!G197</f>
        <v>Иные бюджетные ассигнования</v>
      </c>
      <c r="F238" s="43">
        <f>'прил.5'!H197</f>
        <v>31.5</v>
      </c>
      <c r="G238" s="43">
        <f>'прил.5'!I197</f>
        <v>31.5</v>
      </c>
      <c r="H238" s="43">
        <f>'прил.5'!J197</f>
        <v>31.5</v>
      </c>
    </row>
    <row r="239" spans="1:8" ht="48.75" customHeight="1">
      <c r="A239" s="13" t="s">
        <v>487</v>
      </c>
      <c r="B239" s="13" t="s">
        <v>488</v>
      </c>
      <c r="C239" s="48" t="str">
        <f>'прил.5'!E198</f>
        <v>0520000000</v>
      </c>
      <c r="D239" s="129"/>
      <c r="E239" s="190" t="str">
        <f>'прил.5'!G198</f>
        <v>Подпрограмма "Организация временного трудоустройства несовершеннолетних граждан в возрасте от 14 до 18 лет в свободное от учебы время на территории Спировского муниципального округа"</v>
      </c>
      <c r="F239" s="43">
        <f aca="true" t="shared" si="21" ref="F239:H240">F240</f>
        <v>30</v>
      </c>
      <c r="G239" s="43">
        <f t="shared" si="21"/>
        <v>0</v>
      </c>
      <c r="H239" s="43">
        <f t="shared" si="21"/>
        <v>0</v>
      </c>
    </row>
    <row r="240" spans="1:8" ht="45.75" customHeight="1">
      <c r="A240" s="13" t="s">
        <v>487</v>
      </c>
      <c r="B240" s="13" t="s">
        <v>488</v>
      </c>
      <c r="C240" s="48" t="str">
        <f>'прил.5'!E199</f>
        <v>052012023Б</v>
      </c>
      <c r="D240" s="129"/>
      <c r="E240" s="190" t="str">
        <f>'прил.5'!G199</f>
        <v>Организация временного трудоустройства несовершеннолетних граждан в возрасте от 14 до 18 лет в свободное от учебы время в Администрации Спировского муниципального округа</v>
      </c>
      <c r="F240" s="43">
        <f t="shared" si="21"/>
        <v>30</v>
      </c>
      <c r="G240" s="43">
        <f t="shared" si="21"/>
        <v>0</v>
      </c>
      <c r="H240" s="43">
        <f t="shared" si="21"/>
        <v>0</v>
      </c>
    </row>
    <row r="241" spans="1:8" ht="24.75" customHeight="1">
      <c r="A241" s="13" t="s">
        <v>487</v>
      </c>
      <c r="B241" s="13" t="s">
        <v>488</v>
      </c>
      <c r="C241" s="48" t="str">
        <f>'прил.5'!E200</f>
        <v>052012023Б</v>
      </c>
      <c r="D241" s="129">
        <v>200</v>
      </c>
      <c r="E241" s="190" t="str">
        <f>'прил.5'!G200</f>
        <v>Закупка товаров, работ и услуг для государственных (муниципальных) нужд</v>
      </c>
      <c r="F241" s="43">
        <f>'прил.5'!H200</f>
        <v>30</v>
      </c>
      <c r="G241" s="43">
        <f>'прил.5'!I200</f>
        <v>0</v>
      </c>
      <c r="H241" s="43">
        <f>'прил.5'!J200</f>
        <v>0</v>
      </c>
    </row>
    <row r="242" spans="1:8" ht="47.25" customHeight="1">
      <c r="A242" s="13" t="s">
        <v>487</v>
      </c>
      <c r="B242" s="13" t="s">
        <v>488</v>
      </c>
      <c r="C242" s="48" t="str">
        <f>'прил.5'!E201</f>
        <v>2100000000</v>
      </c>
      <c r="D242" s="129"/>
      <c r="E242" s="190" t="str">
        <f>'прил.5'!G201</f>
        <v>Муниципальная программа Спировского муниципального округа Тверской области "Жилищно-коммунальное хозяйство и благоустройство территории" на 2022-2027 годы</v>
      </c>
      <c r="F242" s="43">
        <f>F243+F247</f>
        <v>17088.476000000002</v>
      </c>
      <c r="G242" s="43">
        <f>G243+G247</f>
        <v>10440</v>
      </c>
      <c r="H242" s="43">
        <f>H243+H247</f>
        <v>10790.127</v>
      </c>
    </row>
    <row r="243" spans="1:8" ht="12.75">
      <c r="A243" s="13" t="s">
        <v>487</v>
      </c>
      <c r="B243" s="13" t="s">
        <v>488</v>
      </c>
      <c r="C243" s="48" t="str">
        <f>'прил.5'!E202</f>
        <v>2110000000</v>
      </c>
      <c r="D243" s="129"/>
      <c r="E243" s="190" t="str">
        <f>'прил.5'!G202</f>
        <v>Подпрограмма "Содержание  объектов коммунального хозяйства"</v>
      </c>
      <c r="F243" s="43">
        <f>F244</f>
        <v>10187.411</v>
      </c>
      <c r="G243" s="43">
        <f>G244</f>
        <v>6000</v>
      </c>
      <c r="H243" s="43">
        <f>H244</f>
        <v>6300.127</v>
      </c>
    </row>
    <row r="244" spans="1:8" ht="21.75" customHeight="1">
      <c r="A244" s="13" t="s">
        <v>487</v>
      </c>
      <c r="B244" s="13" t="s">
        <v>488</v>
      </c>
      <c r="C244" s="48" t="str">
        <f>'прил.5'!E203</f>
        <v>211012004Б</v>
      </c>
      <c r="D244" s="129"/>
      <c r="E244" s="190" t="str">
        <f>'прил.5'!G203</f>
        <v>Содержание и ремонт сетей уличного освещения</v>
      </c>
      <c r="F244" s="43">
        <f>F245+F246</f>
        <v>10187.411</v>
      </c>
      <c r="G244" s="43">
        <f>G245+G246</f>
        <v>6000</v>
      </c>
      <c r="H244" s="43">
        <f>H245+H246</f>
        <v>6300.127</v>
      </c>
    </row>
    <row r="245" spans="1:8" ht="16.5" customHeight="1">
      <c r="A245" s="13" t="s">
        <v>487</v>
      </c>
      <c r="B245" s="13" t="s">
        <v>488</v>
      </c>
      <c r="C245" s="48" t="str">
        <f>'прил.5'!E204</f>
        <v>211012004Б</v>
      </c>
      <c r="D245" s="48" t="s">
        <v>12</v>
      </c>
      <c r="E245" s="190" t="str">
        <f>'прил.5'!G204</f>
        <v>Закупка товаров, работ и услуг для государственных (муниципальных) нужд</v>
      </c>
      <c r="F245" s="43">
        <f>'прил.5'!H204</f>
        <v>9432.411</v>
      </c>
      <c r="G245" s="43">
        <f>'прил.5'!I203</f>
        <v>6000</v>
      </c>
      <c r="H245" s="43">
        <f>'прил.5'!J203</f>
        <v>6300.127</v>
      </c>
    </row>
    <row r="246" spans="1:8" ht="16.5" customHeight="1">
      <c r="A246" s="13" t="s">
        <v>487</v>
      </c>
      <c r="B246" s="13" t="s">
        <v>488</v>
      </c>
      <c r="C246" s="48" t="str">
        <f>'прил.5'!E205</f>
        <v>211012004Б</v>
      </c>
      <c r="D246" s="48" t="s">
        <v>498</v>
      </c>
      <c r="E246" s="190" t="str">
        <f>'прил.5'!G205</f>
        <v>Иные бюджетные ассигнования</v>
      </c>
      <c r="F246" s="43">
        <f>'прил.5'!H205</f>
        <v>755</v>
      </c>
      <c r="G246" s="43">
        <f>'прил.5'!I205</f>
        <v>0</v>
      </c>
      <c r="H246" s="43">
        <f>'прил.5'!J205</f>
        <v>0</v>
      </c>
    </row>
    <row r="247" spans="1:8" ht="20.25" customHeight="1">
      <c r="A247" s="13" t="s">
        <v>487</v>
      </c>
      <c r="B247" s="13" t="s">
        <v>488</v>
      </c>
      <c r="C247" s="48">
        <f>'прил.5'!E206</f>
        <v>2130000000</v>
      </c>
      <c r="D247" s="129"/>
      <c r="E247" s="190" t="str">
        <f>'прил.5'!G206</f>
        <v>Подпрограмма "Благоустройство территории"</v>
      </c>
      <c r="F247" s="43">
        <f>F248+F262+F256+F258+F260+F250+F252+F254</f>
        <v>6901.0650000000005</v>
      </c>
      <c r="G247" s="43">
        <f>G248+G262+G256+G258+G260+G250</f>
        <v>4440</v>
      </c>
      <c r="H247" s="43">
        <f>H248+H262+H256+H258+H260+H250</f>
        <v>4490</v>
      </c>
    </row>
    <row r="248" spans="1:8" ht="20.25" customHeight="1">
      <c r="A248" s="13" t="s">
        <v>487</v>
      </c>
      <c r="B248" s="13" t="s">
        <v>488</v>
      </c>
      <c r="C248" s="48" t="str">
        <f>'прил.5'!E207</f>
        <v>213012001Б</v>
      </c>
      <c r="D248" s="129"/>
      <c r="E248" s="190" t="str">
        <f>'прил.5'!G207</f>
        <v>Содержание мест захоронения</v>
      </c>
      <c r="F248" s="43">
        <f>F249</f>
        <v>768.765</v>
      </c>
      <c r="G248" s="43">
        <f>G249</f>
        <v>790</v>
      </c>
      <c r="H248" s="43">
        <f>H249</f>
        <v>790</v>
      </c>
    </row>
    <row r="249" spans="1:8" ht="17.25" customHeight="1">
      <c r="A249" s="13" t="s">
        <v>487</v>
      </c>
      <c r="B249" s="13" t="s">
        <v>488</v>
      </c>
      <c r="C249" s="48" t="str">
        <f>'прил.5'!E208</f>
        <v>213012001Б</v>
      </c>
      <c r="D249" s="48" t="s">
        <v>12</v>
      </c>
      <c r="E249" s="190" t="str">
        <f>'прил.5'!G208</f>
        <v>Закупка товаров, работ и услуг для государственных (муниципальных) нужд</v>
      </c>
      <c r="F249" s="43">
        <f>'прил.5'!H208</f>
        <v>768.765</v>
      </c>
      <c r="G249" s="43">
        <f>'прил.5'!I208</f>
        <v>790</v>
      </c>
      <c r="H249" s="43">
        <f>'прил.5'!J208</f>
        <v>790</v>
      </c>
    </row>
    <row r="250" spans="1:8" ht="45.75" customHeight="1">
      <c r="A250" s="13" t="s">
        <v>487</v>
      </c>
      <c r="B250" s="13" t="s">
        <v>488</v>
      </c>
      <c r="C250" s="48">
        <f>'прил.5'!E209</f>
        <v>2130119002</v>
      </c>
      <c r="D250" s="48"/>
      <c r="E250" s="190" t="str">
        <f>'прил.5'!G209</f>
        <v>Благоустройство кладбища урочище Бобово поселка Спирово Спировского муниципального округа Тверской области – II этап за счёт средств областного бюджета</v>
      </c>
      <c r="F250" s="43">
        <f>F251</f>
        <v>956.14</v>
      </c>
      <c r="G250" s="43">
        <f>G251</f>
        <v>0</v>
      </c>
      <c r="H250" s="43">
        <f>H251</f>
        <v>0</v>
      </c>
    </row>
    <row r="251" spans="1:8" ht="17.25" customHeight="1">
      <c r="A251" s="13" t="s">
        <v>487</v>
      </c>
      <c r="B251" s="13" t="s">
        <v>488</v>
      </c>
      <c r="C251" s="48">
        <f>'прил.5'!E210</f>
        <v>2130119002</v>
      </c>
      <c r="D251" s="48" t="s">
        <v>12</v>
      </c>
      <c r="E251" s="190" t="str">
        <f>'прил.5'!G210</f>
        <v>Закупка товаров, работ и услуг для государственных (муниципальных) нужд</v>
      </c>
      <c r="F251" s="43">
        <f>'прил.5'!H210</f>
        <v>956.14</v>
      </c>
      <c r="G251" s="43">
        <f>'прил.5'!I210</f>
        <v>0</v>
      </c>
      <c r="H251" s="43">
        <f>'прил.5'!J210</f>
        <v>0</v>
      </c>
    </row>
    <row r="252" spans="1:8" ht="54.75" customHeight="1">
      <c r="A252" s="13" t="s">
        <v>487</v>
      </c>
      <c r="B252" s="13" t="s">
        <v>488</v>
      </c>
      <c r="C252" s="48">
        <f>'прил.5'!E211</f>
        <v>2130119003</v>
      </c>
      <c r="D252" s="48"/>
      <c r="E252" s="190" t="str">
        <f>'прил.5'!G211</f>
        <v>Обустройство площадок ТКО на территории д. Ососье, д.Ямное, д.Аржаное, д.Тарасово, д.Бережки, д.Большая Богданиха, с. Козлово, д.Никулино Спировского муниципального округа Тверской области за счёт средств областного бюджета</v>
      </c>
      <c r="F252" s="43">
        <f>'прил.5'!H211</f>
        <v>711</v>
      </c>
      <c r="G252" s="43">
        <f>'прил.5'!I211</f>
        <v>0</v>
      </c>
      <c r="H252" s="43">
        <f>'прил.5'!J211</f>
        <v>0</v>
      </c>
    </row>
    <row r="253" spans="1:8" ht="27" customHeight="1">
      <c r="A253" s="13" t="s">
        <v>487</v>
      </c>
      <c r="B253" s="13" t="s">
        <v>488</v>
      </c>
      <c r="C253" s="48">
        <f>'прил.5'!E212</f>
        <v>2130119003</v>
      </c>
      <c r="D253" s="48" t="s">
        <v>12</v>
      </c>
      <c r="E253" s="190" t="str">
        <f>'прил.5'!G212</f>
        <v>Закупка товаров, работ и услуг для государственных (муниципальных) нужд</v>
      </c>
      <c r="F253" s="43">
        <f>'прил.5'!H212</f>
        <v>711</v>
      </c>
      <c r="G253" s="43">
        <f>'прил.5'!I212</f>
        <v>0</v>
      </c>
      <c r="H253" s="43">
        <f>'прил.5'!J212</f>
        <v>0</v>
      </c>
    </row>
    <row r="254" spans="1:8" ht="39" customHeight="1">
      <c r="A254" s="13" t="s">
        <v>487</v>
      </c>
      <c r="B254" s="13" t="s">
        <v>488</v>
      </c>
      <c r="C254" s="48">
        <f>'прил.5'!E213</f>
        <v>2130119005</v>
      </c>
      <c r="D254" s="48"/>
      <c r="E254" s="190" t="str">
        <f>'прил.5'!G213</f>
        <v>Обустройство площадок ТКО на территории п. Спирово Спировского муниципального округа Тверской области за счёт средств областного бюджета</v>
      </c>
      <c r="F254" s="43">
        <f>'прил.5'!H213</f>
        <v>635.524</v>
      </c>
      <c r="G254" s="43">
        <f>'прил.5'!I213</f>
        <v>0</v>
      </c>
      <c r="H254" s="43">
        <f>'прил.5'!J213</f>
        <v>0</v>
      </c>
    </row>
    <row r="255" spans="1:8" ht="30" customHeight="1">
      <c r="A255" s="13" t="s">
        <v>487</v>
      </c>
      <c r="B255" s="13" t="s">
        <v>488</v>
      </c>
      <c r="C255" s="48">
        <f>'прил.5'!E214</f>
        <v>2130119005</v>
      </c>
      <c r="D255" s="48" t="s">
        <v>12</v>
      </c>
      <c r="E255" s="190" t="str">
        <f>'прил.5'!G214</f>
        <v>Закупка товаров, работ и услуг для государственных (муниципальных) нужд</v>
      </c>
      <c r="F255" s="43">
        <f>'прил.5'!H214</f>
        <v>635.524</v>
      </c>
      <c r="G255" s="43">
        <f>'прил.5'!I214</f>
        <v>0</v>
      </c>
      <c r="H255" s="43">
        <f>'прил.5'!J214</f>
        <v>0</v>
      </c>
    </row>
    <row r="256" spans="1:8" ht="46.5" customHeight="1">
      <c r="A256" s="13" t="s">
        <v>487</v>
      </c>
      <c r="B256" s="13" t="s">
        <v>488</v>
      </c>
      <c r="C256" s="48" t="str">
        <f>'прил.5'!E215</f>
        <v>21301S9002</v>
      </c>
      <c r="D256" s="48"/>
      <c r="E256" s="190" t="str">
        <f>'прил.5'!G215</f>
        <v>Благоустройство кладбища урочище Бобово поселка Спирово Спировского муниципального округа Тверской области – II этап за счёт средств бюджета муниципального округа </v>
      </c>
      <c r="F256" s="43">
        <f>F257</f>
        <v>686.14</v>
      </c>
      <c r="G256" s="43">
        <f>G257</f>
        <v>500</v>
      </c>
      <c r="H256" s="43">
        <f>H257</f>
        <v>500</v>
      </c>
    </row>
    <row r="257" spans="1:8" ht="17.25" customHeight="1">
      <c r="A257" s="13" t="s">
        <v>487</v>
      </c>
      <c r="B257" s="13" t="s">
        <v>488</v>
      </c>
      <c r="C257" s="48" t="str">
        <f>'прил.5'!E216</f>
        <v>21301S9002</v>
      </c>
      <c r="D257" s="48" t="s">
        <v>12</v>
      </c>
      <c r="E257" s="190" t="str">
        <f>'прил.5'!G216</f>
        <v>Закупка товаров, работ и услуг для государственных (муниципальных) нужд</v>
      </c>
      <c r="F257" s="43">
        <f>'прил.5'!H216</f>
        <v>686.14</v>
      </c>
      <c r="G257" s="43">
        <f>'прил.5'!I216</f>
        <v>500</v>
      </c>
      <c r="H257" s="43">
        <f>'прил.5'!J216</f>
        <v>500</v>
      </c>
    </row>
    <row r="258" spans="1:8" ht="57" customHeight="1">
      <c r="A258" s="13" t="s">
        <v>487</v>
      </c>
      <c r="B258" s="13" t="s">
        <v>488</v>
      </c>
      <c r="C258" s="48" t="str">
        <f>'прил.5'!E217</f>
        <v>21301S9003</v>
      </c>
      <c r="D258" s="48"/>
      <c r="E258" s="190" t="str">
        <f>'прил.5'!G217</f>
        <v>Обустройство площадок ТКО на территории д. Ососье, д.Ямное, д.Аржаное, д.Тарасово, д.Бережки, д.Большая Богданиха, с. Козлово, д.Никулино Спировского муниципального округа Тверской области за счёт средств бюджета муниципального округа</v>
      </c>
      <c r="F258" s="43">
        <f>F259</f>
        <v>94.008</v>
      </c>
      <c r="G258" s="43">
        <f>G259</f>
        <v>0</v>
      </c>
      <c r="H258" s="43">
        <f>H259</f>
        <v>0</v>
      </c>
    </row>
    <row r="259" spans="1:8" ht="17.25" customHeight="1">
      <c r="A259" s="13" t="s">
        <v>487</v>
      </c>
      <c r="B259" s="13" t="s">
        <v>488</v>
      </c>
      <c r="C259" s="48" t="str">
        <f>'прил.5'!E218</f>
        <v>21301S9003</v>
      </c>
      <c r="D259" s="48" t="s">
        <v>12</v>
      </c>
      <c r="E259" s="190" t="str">
        <f>'прил.5'!G218</f>
        <v>Закупка товаров, работ и услуг для государственных (муниципальных) нужд</v>
      </c>
      <c r="F259" s="43">
        <f>'прил.5'!H218</f>
        <v>94.008</v>
      </c>
      <c r="G259" s="43">
        <f>'прил.5'!I218</f>
        <v>0</v>
      </c>
      <c r="H259" s="43">
        <f>'прил.5'!J218</f>
        <v>0</v>
      </c>
    </row>
    <row r="260" spans="1:8" ht="46.5" customHeight="1">
      <c r="A260" s="13" t="s">
        <v>487</v>
      </c>
      <c r="B260" s="13" t="s">
        <v>488</v>
      </c>
      <c r="C260" s="48" t="str">
        <f>'прил.5'!E219</f>
        <v>21301S9005</v>
      </c>
      <c r="D260" s="48"/>
      <c r="E260" s="190" t="str">
        <f>'прил.5'!G219</f>
        <v>Обустройство площадок ТКО на территории п. Спирово Спировского муниципального округа Тверской области за счёт средств бюджета муниципального округа</v>
      </c>
      <c r="F260" s="43">
        <f>F261</f>
        <v>67.836</v>
      </c>
      <c r="G260" s="43">
        <f>G261</f>
        <v>0</v>
      </c>
      <c r="H260" s="43">
        <f>H261</f>
        <v>0</v>
      </c>
    </row>
    <row r="261" spans="1:8" ht="17.25" customHeight="1">
      <c r="A261" s="13" t="s">
        <v>487</v>
      </c>
      <c r="B261" s="13" t="s">
        <v>488</v>
      </c>
      <c r="C261" s="48" t="str">
        <f>'прил.5'!E220</f>
        <v>21301S9005</v>
      </c>
      <c r="D261" s="48" t="s">
        <v>12</v>
      </c>
      <c r="E261" s="190" t="str">
        <f>'прил.5'!G220</f>
        <v>Закупка товаров, работ и услуг для государственных (муниципальных) нужд</v>
      </c>
      <c r="F261" s="43">
        <f>'прил.5'!H220</f>
        <v>67.836</v>
      </c>
      <c r="G261" s="43">
        <f>'прил.5'!I220</f>
        <v>0</v>
      </c>
      <c r="H261" s="43">
        <f>'прил.5'!J220</f>
        <v>0</v>
      </c>
    </row>
    <row r="262" spans="1:8" ht="28.5" customHeight="1">
      <c r="A262" s="13" t="s">
        <v>487</v>
      </c>
      <c r="B262" s="13" t="s">
        <v>488</v>
      </c>
      <c r="C262" s="48" t="str">
        <f>'прил.5'!E221</f>
        <v>213012002Б</v>
      </c>
      <c r="D262" s="129"/>
      <c r="E262" s="190" t="str">
        <f>'прил.5'!G221</f>
        <v>Содержание прочих объектов благоустройства</v>
      </c>
      <c r="F262" s="43">
        <f>F263</f>
        <v>2981.652</v>
      </c>
      <c r="G262" s="43">
        <f>G263</f>
        <v>3150</v>
      </c>
      <c r="H262" s="43">
        <f>H263</f>
        <v>3200</v>
      </c>
    </row>
    <row r="263" spans="1:8" ht="21" customHeight="1">
      <c r="A263" s="13" t="s">
        <v>487</v>
      </c>
      <c r="B263" s="13" t="s">
        <v>488</v>
      </c>
      <c r="C263" s="48" t="str">
        <f>'прил.5'!E222</f>
        <v>213012002Б</v>
      </c>
      <c r="D263" s="48" t="s">
        <v>12</v>
      </c>
      <c r="E263" s="190" t="str">
        <f>'прил.5'!G222</f>
        <v>Закупка товаров, работ и услуг для государственных (муниципальных) нужд</v>
      </c>
      <c r="F263" s="43">
        <f>'прил.5'!H222</f>
        <v>2981.652</v>
      </c>
      <c r="G263" s="43">
        <f>'прил.5'!I222</f>
        <v>3150</v>
      </c>
      <c r="H263" s="43">
        <f>'прил.5'!J222</f>
        <v>3200</v>
      </c>
    </row>
    <row r="264" spans="1:8" ht="33.75" customHeight="1">
      <c r="A264" s="13" t="s">
        <v>487</v>
      </c>
      <c r="B264" s="13" t="s">
        <v>488</v>
      </c>
      <c r="C264" s="48" t="str">
        <f>'прил.5'!E223</f>
        <v>2400000000</v>
      </c>
      <c r="D264" s="129"/>
      <c r="E264" s="190" t="str">
        <f>'прил.5'!G223</f>
        <v>Муниципальная программа Спировского муниципального округа "Формирование современной городской среды" на 2022-2027 годы</v>
      </c>
      <c r="F264" s="43">
        <f>F265+F268</f>
        <v>5818.411</v>
      </c>
      <c r="G264" s="43">
        <f>G265+G268</f>
        <v>0</v>
      </c>
      <c r="H264" s="43">
        <f>H265+H268</f>
        <v>0</v>
      </c>
    </row>
    <row r="265" spans="1:8" ht="24" customHeight="1">
      <c r="A265" s="13" t="s">
        <v>487</v>
      </c>
      <c r="B265" s="13" t="s">
        <v>488</v>
      </c>
      <c r="C265" s="48" t="str">
        <f>'прил.5'!E224</f>
        <v>2410000000</v>
      </c>
      <c r="D265" s="129"/>
      <c r="E265" s="190" t="str">
        <f>'прил.5'!G224</f>
        <v>Подпрограмма "Благоустройство дворовых территорий поселка Спирово"</v>
      </c>
      <c r="F265" s="43">
        <f>F266</f>
        <v>4678.411</v>
      </c>
      <c r="G265" s="43">
        <f aca="true" t="shared" si="22" ref="F265:H266">G266</f>
        <v>0</v>
      </c>
      <c r="H265" s="43">
        <f t="shared" si="22"/>
        <v>0</v>
      </c>
    </row>
    <row r="266" spans="1:8" ht="12.75">
      <c r="A266" s="13" t="s">
        <v>487</v>
      </c>
      <c r="B266" s="13" t="s">
        <v>488</v>
      </c>
      <c r="C266" s="48" t="str">
        <f>'прил.5'!E225</f>
        <v>241F255550</v>
      </c>
      <c r="D266" s="129"/>
      <c r="E266" s="190" t="str">
        <f>'прил.5'!G225</f>
        <v>Улучшение состояния дворовых территорий</v>
      </c>
      <c r="F266" s="43">
        <f t="shared" si="22"/>
        <v>4678.411</v>
      </c>
      <c r="G266" s="43">
        <f t="shared" si="22"/>
        <v>0</v>
      </c>
      <c r="H266" s="43">
        <f t="shared" si="22"/>
        <v>0</v>
      </c>
    </row>
    <row r="267" spans="1:8" ht="25.5">
      <c r="A267" s="13" t="s">
        <v>487</v>
      </c>
      <c r="B267" s="13" t="s">
        <v>488</v>
      </c>
      <c r="C267" s="48" t="str">
        <f>'прил.5'!E226</f>
        <v>241F255550</v>
      </c>
      <c r="D267" s="48" t="s">
        <v>12</v>
      </c>
      <c r="E267" s="190" t="str">
        <f>'прил.5'!G226</f>
        <v>Закупка товаров, работ и услуг для государственных (муниципальных) нужд</v>
      </c>
      <c r="F267" s="43">
        <f>'прил.5'!H226</f>
        <v>4678.411</v>
      </c>
      <c r="G267" s="43">
        <f>'прил.5'!I226</f>
        <v>0</v>
      </c>
      <c r="H267" s="43">
        <f>'прил.5'!J226</f>
        <v>0</v>
      </c>
    </row>
    <row r="268" spans="1:8" ht="27.75" customHeight="1">
      <c r="A268" s="13" t="s">
        <v>487</v>
      </c>
      <c r="B268" s="13" t="s">
        <v>488</v>
      </c>
      <c r="C268" s="48" t="str">
        <f>'прил.5'!E227</f>
        <v>2420000000</v>
      </c>
      <c r="D268" s="48"/>
      <c r="E268" s="190" t="str">
        <f>'прил.5'!G227</f>
        <v>Подпрограмма "Благоустройство муниципальных территорий общественного пользования поселка Спирово"</v>
      </c>
      <c r="F268" s="43">
        <f>F271+F269</f>
        <v>1140</v>
      </c>
      <c r="G268" s="43">
        <f>G271+G269</f>
        <v>0</v>
      </c>
      <c r="H268" s="43">
        <f>H271+H269</f>
        <v>0</v>
      </c>
    </row>
    <row r="269" spans="1:8" ht="27.75" customHeight="1">
      <c r="A269" s="13" t="s">
        <v>487</v>
      </c>
      <c r="B269" s="13" t="s">
        <v>488</v>
      </c>
      <c r="C269" s="48" t="str">
        <f>'прил.5'!E228</f>
        <v>2420111180</v>
      </c>
      <c r="D269" s="48"/>
      <c r="E269" s="190" t="str">
        <f>'прил.5'!G228</f>
        <v>Приобретение и установка детских игровых комплексов за счет средств областного бюджета</v>
      </c>
      <c r="F269" s="43">
        <f>F270</f>
        <v>1000</v>
      </c>
      <c r="G269" s="43">
        <f>G270</f>
        <v>0</v>
      </c>
      <c r="H269" s="43">
        <f>H270</f>
        <v>0</v>
      </c>
    </row>
    <row r="270" spans="1:8" ht="27.75" customHeight="1">
      <c r="A270" s="13" t="s">
        <v>487</v>
      </c>
      <c r="B270" s="13" t="s">
        <v>488</v>
      </c>
      <c r="C270" s="48" t="str">
        <f>'прил.5'!E229</f>
        <v>2420111180</v>
      </c>
      <c r="D270" s="48" t="s">
        <v>12</v>
      </c>
      <c r="E270" s="190" t="str">
        <f>'прил.5'!G229</f>
        <v>Закупка товаров, работ и услуг для государственных (муниципальных) нужд</v>
      </c>
      <c r="F270" s="43">
        <f>'прил.5'!H229</f>
        <v>1000</v>
      </c>
      <c r="G270" s="43">
        <f>'прил.5'!I229</f>
        <v>0</v>
      </c>
      <c r="H270" s="43">
        <f>'прил.5'!J229</f>
        <v>0</v>
      </c>
    </row>
    <row r="271" spans="1:8" ht="12.75">
      <c r="A271" s="13" t="s">
        <v>487</v>
      </c>
      <c r="B271" s="13" t="s">
        <v>488</v>
      </c>
      <c r="C271" s="48" t="str">
        <f>'прил.5'!E230</f>
        <v>2420120080</v>
      </c>
      <c r="D271" s="48"/>
      <c r="E271" s="190" t="str">
        <f>'прил.5'!G230</f>
        <v>Улучшение состояния территорий общественного пользования</v>
      </c>
      <c r="F271" s="43">
        <f>F272</f>
        <v>140</v>
      </c>
      <c r="G271" s="43">
        <f>G272</f>
        <v>0</v>
      </c>
      <c r="H271" s="43">
        <f>H272</f>
        <v>0</v>
      </c>
    </row>
    <row r="272" spans="1:8" ht="25.5">
      <c r="A272" s="13" t="s">
        <v>487</v>
      </c>
      <c r="B272" s="13" t="s">
        <v>488</v>
      </c>
      <c r="C272" s="48" t="str">
        <f>'прил.5'!E231</f>
        <v>2420120080</v>
      </c>
      <c r="D272" s="48" t="s">
        <v>12</v>
      </c>
      <c r="E272" s="190" t="str">
        <f>'прил.5'!G231</f>
        <v>Закупка товаров, работ и услуг для государственных (муниципальных) нужд</v>
      </c>
      <c r="F272" s="43">
        <f>'прил.5'!H231</f>
        <v>140</v>
      </c>
      <c r="G272" s="43">
        <f>'прил.5'!I231</f>
        <v>0</v>
      </c>
      <c r="H272" s="43">
        <f>'прил.5'!J231</f>
        <v>0</v>
      </c>
    </row>
    <row r="273" spans="1:8" ht="12.75">
      <c r="A273" s="46" t="s">
        <v>454</v>
      </c>
      <c r="B273" s="131"/>
      <c r="C273" s="134"/>
      <c r="D273" s="131"/>
      <c r="E273" s="137" t="s">
        <v>455</v>
      </c>
      <c r="F273" s="138">
        <f>F274+F285+F338+F372+F314+F333</f>
        <v>205341.98299999998</v>
      </c>
      <c r="G273" s="138">
        <f>G274+G285+G338+G372+G314+G333</f>
        <v>198645.40399999998</v>
      </c>
      <c r="H273" s="138">
        <f>H274+H285+H338+H372+H314+H333</f>
        <v>198942.82199999996</v>
      </c>
    </row>
    <row r="274" spans="1:8" ht="12.75">
      <c r="A274" s="48" t="s">
        <v>454</v>
      </c>
      <c r="B274" s="48" t="s">
        <v>448</v>
      </c>
      <c r="C274" s="129"/>
      <c r="D274" s="130"/>
      <c r="E274" s="133" t="s">
        <v>456</v>
      </c>
      <c r="F274" s="43">
        <f aca="true" t="shared" si="23" ref="F274:H275">F275</f>
        <v>45480.561</v>
      </c>
      <c r="G274" s="43">
        <f t="shared" si="23"/>
        <v>42839.454</v>
      </c>
      <c r="H274" s="43">
        <f t="shared" si="23"/>
        <v>43589</v>
      </c>
    </row>
    <row r="275" spans="1:8" ht="38.25">
      <c r="A275" s="48" t="s">
        <v>454</v>
      </c>
      <c r="B275" s="48" t="s">
        <v>448</v>
      </c>
      <c r="C275" s="48" t="str">
        <f>'прил.5'!E447</f>
        <v>0200000000</v>
      </c>
      <c r="D275" s="130"/>
      <c r="E275" s="11" t="str">
        <f>'прил.5'!G447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F275" s="43">
        <f t="shared" si="23"/>
        <v>45480.561</v>
      </c>
      <c r="G275" s="43">
        <f t="shared" si="23"/>
        <v>42839.454</v>
      </c>
      <c r="H275" s="43">
        <f t="shared" si="23"/>
        <v>43589</v>
      </c>
    </row>
    <row r="276" spans="1:8" ht="32.25" customHeight="1">
      <c r="A276" s="48" t="s">
        <v>454</v>
      </c>
      <c r="B276" s="48" t="s">
        <v>448</v>
      </c>
      <c r="C276" s="48" t="str">
        <f>'прил.5'!E448</f>
        <v>0210000000</v>
      </c>
      <c r="D276" s="130"/>
      <c r="E276" s="11" t="str">
        <f>'прил.5'!G448</f>
        <v>Подпрограмма "Развитие дошкольного и общего образования Спировского муниципального округа Тверской области"</v>
      </c>
      <c r="F276" s="43">
        <f>F281+F277+F283+F279</f>
        <v>45480.561</v>
      </c>
      <c r="G276" s="43">
        <f>G281+G277+G283+G279</f>
        <v>42839.454</v>
      </c>
      <c r="H276" s="43">
        <f>H281+H277+H283+H279</f>
        <v>43589</v>
      </c>
    </row>
    <row r="277" spans="1:8" ht="51">
      <c r="A277" s="48" t="s">
        <v>454</v>
      </c>
      <c r="B277" s="48" t="s">
        <v>448</v>
      </c>
      <c r="C277" s="48" t="str">
        <f>'прил.5'!E449</f>
        <v>0210110740</v>
      </c>
      <c r="D277" s="130"/>
      <c r="E277" s="11" t="str">
        <f>'прил.5'!G449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 счёт средств областного бюджета</v>
      </c>
      <c r="F277" s="43">
        <f>F278</f>
        <v>20425.6</v>
      </c>
      <c r="G277" s="43">
        <f>G278</f>
        <v>20425.6</v>
      </c>
      <c r="H277" s="43">
        <f>H278</f>
        <v>20425.6</v>
      </c>
    </row>
    <row r="278" spans="1:8" ht="25.5">
      <c r="A278" s="48" t="s">
        <v>454</v>
      </c>
      <c r="B278" s="48" t="s">
        <v>448</v>
      </c>
      <c r="C278" s="48" t="str">
        <f>'прил.5'!E450</f>
        <v>0210110740</v>
      </c>
      <c r="D278" s="141" t="str">
        <f>'прил.5'!F450</f>
        <v>600</v>
      </c>
      <c r="E278" s="11" t="str">
        <f>'прил.5'!G450</f>
        <v>Предоставление субсидий  бюджетным, автономным учреждениям и иным некоммерческим организациям</v>
      </c>
      <c r="F278" s="43">
        <f>'прил.5'!H450</f>
        <v>20425.6</v>
      </c>
      <c r="G278" s="43">
        <f>'прил.5'!I450</f>
        <v>20425.6</v>
      </c>
      <c r="H278" s="43">
        <f>'прил.5'!J450</f>
        <v>20425.6</v>
      </c>
    </row>
    <row r="279" spans="1:8" ht="30.75" customHeight="1">
      <c r="A279" s="48" t="s">
        <v>454</v>
      </c>
      <c r="B279" s="48" t="s">
        <v>448</v>
      </c>
      <c r="C279" s="48" t="str">
        <f>'прил.5'!E451</f>
        <v>021012002В</v>
      </c>
      <c r="D279" s="141"/>
      <c r="E279" s="11" t="str">
        <f>'прил.5'!G451</f>
        <v>Предоставление субсидий  муниципальным дошкольным учреждениям округа на иные цели за счет средств муниципального округа</v>
      </c>
      <c r="F279" s="43">
        <f>'прил.5'!H451</f>
        <v>3247.314</v>
      </c>
      <c r="G279" s="43">
        <f>'прил.5'!I451</f>
        <v>150</v>
      </c>
      <c r="H279" s="43">
        <f>'прил.5'!J451</f>
        <v>150</v>
      </c>
    </row>
    <row r="280" spans="1:8" ht="25.5">
      <c r="A280" s="48" t="s">
        <v>454</v>
      </c>
      <c r="B280" s="48" t="s">
        <v>448</v>
      </c>
      <c r="C280" s="48" t="str">
        <f>'прил.5'!E452</f>
        <v>021012002В</v>
      </c>
      <c r="D280" s="141" t="str">
        <f>'прил.5'!F452</f>
        <v>600</v>
      </c>
      <c r="E280" s="11" t="str">
        <f>'прил.5'!G452</f>
        <v>Предоставление субсидий  бюджетным, автономным учреждениям и иным некоммерческим организациям</v>
      </c>
      <c r="F280" s="43">
        <f>'прил.5'!H452</f>
        <v>3247.314</v>
      </c>
      <c r="G280" s="43">
        <f>'прил.5'!I452</f>
        <v>150</v>
      </c>
      <c r="H280" s="43">
        <f>'прил.5'!J452</f>
        <v>150</v>
      </c>
    </row>
    <row r="281" spans="1:8" ht="63.75">
      <c r="A281" s="48" t="s">
        <v>454</v>
      </c>
      <c r="B281" s="48" t="s">
        <v>448</v>
      </c>
      <c r="C281" s="48" t="str">
        <f>'прил.5'!E453</f>
        <v>021012002Г</v>
      </c>
      <c r="D281" s="130"/>
      <c r="E281" s="11" t="str">
        <f>'прил.5'!G453</f>
        <v>Финансовое обеспечение муниципального задания на оказание муниципальных услуг (выполнение работ) муниципальными образовательными организациями, реализующими общеобразовательную программу дошкольного образования за счет средств бюджета муниципального округа</v>
      </c>
      <c r="F281" s="43">
        <f>F282</f>
        <v>21607.647</v>
      </c>
      <c r="G281" s="43">
        <f>G282</f>
        <v>22263.854</v>
      </c>
      <c r="H281" s="43">
        <f>H282</f>
        <v>23013.4</v>
      </c>
    </row>
    <row r="282" spans="1:10" ht="25.5">
      <c r="A282" s="48" t="s">
        <v>454</v>
      </c>
      <c r="B282" s="48" t="s">
        <v>448</v>
      </c>
      <c r="C282" s="48" t="str">
        <f>'прил.5'!E454</f>
        <v>021012002Г</v>
      </c>
      <c r="D282" s="8" t="s">
        <v>16</v>
      </c>
      <c r="E282" s="5" t="s">
        <v>5</v>
      </c>
      <c r="F282" s="43">
        <f>'прил.5'!H454</f>
        <v>21607.647</v>
      </c>
      <c r="G282" s="43">
        <f>'прил.5'!I454</f>
        <v>22263.854</v>
      </c>
      <c r="H282" s="43">
        <f>'прил.5'!J454</f>
        <v>23013.4</v>
      </c>
      <c r="J282" s="132"/>
    </row>
    <row r="283" spans="1:8" ht="12.75">
      <c r="A283" s="13" t="s">
        <v>454</v>
      </c>
      <c r="B283" s="13" t="s">
        <v>448</v>
      </c>
      <c r="C283" s="48" t="str">
        <f>'прил.5'!E455</f>
        <v>021012029В</v>
      </c>
      <c r="D283" s="9"/>
      <c r="E283" s="19" t="str">
        <f>'прил.5'!G455</f>
        <v>Обустройство территорий дошкольных учреждений</v>
      </c>
      <c r="F283" s="43">
        <f>F284</f>
        <v>200</v>
      </c>
      <c r="G283" s="43">
        <f>G284</f>
        <v>0</v>
      </c>
      <c r="H283" s="43">
        <f>H284</f>
        <v>0</v>
      </c>
    </row>
    <row r="284" spans="1:8" ht="25.5">
      <c r="A284" s="13" t="s">
        <v>454</v>
      </c>
      <c r="B284" s="13" t="s">
        <v>448</v>
      </c>
      <c r="C284" s="48" t="str">
        <f>'прил.5'!E456</f>
        <v>021012029В</v>
      </c>
      <c r="D284" s="9" t="s">
        <v>16</v>
      </c>
      <c r="E284" s="19" t="s">
        <v>5</v>
      </c>
      <c r="F284" s="43">
        <f>'прил.5'!H456</f>
        <v>200</v>
      </c>
      <c r="G284" s="43">
        <f>'прил.5'!I456</f>
        <v>0</v>
      </c>
      <c r="H284" s="43">
        <f>'прил.5'!J456</f>
        <v>0</v>
      </c>
    </row>
    <row r="285" spans="1:9" ht="12.75">
      <c r="A285" s="48" t="s">
        <v>454</v>
      </c>
      <c r="B285" s="48" t="s">
        <v>450</v>
      </c>
      <c r="C285" s="142"/>
      <c r="D285" s="41"/>
      <c r="E285" s="124" t="s">
        <v>482</v>
      </c>
      <c r="F285" s="43">
        <f>F286+F310</f>
        <v>137891.81699999995</v>
      </c>
      <c r="G285" s="43">
        <f>G286+G310</f>
        <v>135096.76499999998</v>
      </c>
      <c r="H285" s="43">
        <f>H286+H310</f>
        <v>134727.18199999997</v>
      </c>
      <c r="I285" s="132"/>
    </row>
    <row r="286" spans="1:8" ht="38.25">
      <c r="A286" s="2" t="s">
        <v>454</v>
      </c>
      <c r="B286" s="2" t="s">
        <v>450</v>
      </c>
      <c r="C286" s="48" t="str">
        <f>'прил.5'!E458</f>
        <v>0200000000</v>
      </c>
      <c r="D286" s="130"/>
      <c r="E286" s="11" t="str">
        <f>'прил.5'!G458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F286" s="43">
        <f>F287</f>
        <v>137787.81699999995</v>
      </c>
      <c r="G286" s="43">
        <f>G287</f>
        <v>134992.76499999998</v>
      </c>
      <c r="H286" s="43">
        <f>H287</f>
        <v>134623.18199999997</v>
      </c>
    </row>
    <row r="287" spans="1:9" ht="26.25" customHeight="1">
      <c r="A287" s="2" t="s">
        <v>454</v>
      </c>
      <c r="B287" s="2" t="s">
        <v>450</v>
      </c>
      <c r="C287" s="48" t="str">
        <f>'прил.5'!E459</f>
        <v>0210000000</v>
      </c>
      <c r="D287" s="130"/>
      <c r="E287" s="11" t="str">
        <f>'прил.5'!G459</f>
        <v>Подпрограмма "Развитие дошкольного и общего образования Спировского муниципального округа Тверской области"</v>
      </c>
      <c r="F287" s="43">
        <f>F292+F288+F302+F294+F300+F308+F296+F298+F304+F290+F306</f>
        <v>137787.81699999995</v>
      </c>
      <c r="G287" s="43">
        <f>G292+G288+G302+G294+G300+G308+G296+G298+G304+G290+G306</f>
        <v>134992.76499999998</v>
      </c>
      <c r="H287" s="43">
        <f>H292+H288+H302+H294+H300+H308+H296+H298+H304+H290+H306</f>
        <v>134623.18199999997</v>
      </c>
      <c r="I287" s="132"/>
    </row>
    <row r="288" spans="1:10" ht="76.5">
      <c r="A288" s="2" t="s">
        <v>454</v>
      </c>
      <c r="B288" s="2" t="s">
        <v>450</v>
      </c>
      <c r="C288" s="48" t="str">
        <f>'прил.5'!E460</f>
        <v>0210210750</v>
      </c>
      <c r="D288" s="130"/>
      <c r="E288" s="11" t="str">
        <f>'прил.5'!G460</f>
        <v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 за счёт средств областного бюджета</v>
      </c>
      <c r="F288" s="43">
        <f>F289</f>
        <v>91148.1</v>
      </c>
      <c r="G288" s="43">
        <f>G289</f>
        <v>91148.1</v>
      </c>
      <c r="H288" s="43">
        <f>H289</f>
        <v>91148.1</v>
      </c>
      <c r="I288" s="132"/>
      <c r="J288" s="132"/>
    </row>
    <row r="289" spans="1:11" ht="25.5">
      <c r="A289" s="2" t="s">
        <v>454</v>
      </c>
      <c r="B289" s="2" t="s">
        <v>450</v>
      </c>
      <c r="C289" s="48" t="str">
        <f>'прил.5'!E461</f>
        <v>0210210750</v>
      </c>
      <c r="D289" s="9" t="s">
        <v>16</v>
      </c>
      <c r="E289" s="19" t="s">
        <v>5</v>
      </c>
      <c r="F289" s="43">
        <f>'прил.5'!H461</f>
        <v>91148.1</v>
      </c>
      <c r="G289" s="43">
        <f>'прил.5'!I461</f>
        <v>91148.1</v>
      </c>
      <c r="H289" s="43">
        <f>'прил.5'!J461</f>
        <v>91148.1</v>
      </c>
      <c r="K289" s="132"/>
    </row>
    <row r="290" spans="1:11" ht="38.25">
      <c r="A290" s="2" t="s">
        <v>454</v>
      </c>
      <c r="B290" s="2" t="s">
        <v>450</v>
      </c>
      <c r="C290" s="48" t="str">
        <f>'прил.5'!E462</f>
        <v>021022001В</v>
      </c>
      <c r="D290" s="9"/>
      <c r="E290" s="19" t="str">
        <f>'прил.5'!G462</f>
        <v>Предоставление субсидий  муниципальным общеобразовательным  учреждениям Спировского муниципального округа на иные цели за счет средств  бюджета муниципального округа</v>
      </c>
      <c r="F290" s="43">
        <f>F291</f>
        <v>5591.667</v>
      </c>
      <c r="G290" s="43">
        <f>G291</f>
        <v>1000</v>
      </c>
      <c r="H290" s="43">
        <f>H291</f>
        <v>0</v>
      </c>
      <c r="K290" s="132"/>
    </row>
    <row r="291" spans="1:11" ht="25.5">
      <c r="A291" s="2" t="s">
        <v>454</v>
      </c>
      <c r="B291" s="2" t="s">
        <v>450</v>
      </c>
      <c r="C291" s="48" t="str">
        <f>'прил.5'!E463</f>
        <v>021022001В</v>
      </c>
      <c r="D291" s="9" t="s">
        <v>16</v>
      </c>
      <c r="E291" s="19" t="s">
        <v>5</v>
      </c>
      <c r="F291" s="43">
        <f>'прил.5'!H463</f>
        <v>5591.667</v>
      </c>
      <c r="G291" s="43">
        <f>'прил.5'!I463</f>
        <v>1000</v>
      </c>
      <c r="H291" s="43">
        <f>'прил.5'!J463</f>
        <v>0</v>
      </c>
      <c r="K291" s="132"/>
    </row>
    <row r="292" spans="1:10" ht="51">
      <c r="A292" s="2" t="s">
        <v>454</v>
      </c>
      <c r="B292" s="2" t="s">
        <v>450</v>
      </c>
      <c r="C292" s="48" t="str">
        <f>'прил.5'!E464</f>
        <v>021022001Г</v>
      </c>
      <c r="D292" s="2"/>
      <c r="E292" s="11" t="str">
        <f>'прил.5'!G464</f>
        <v>Финансовое обеспечение муниципального задания на оказание муниципальных услуг (выполнение работ) муниципальными общеобразовательными  учреждениями Спировского муниципального округа за счет средств бюджета муниципального округа</v>
      </c>
      <c r="F292" s="43">
        <f>F293</f>
        <v>22107.153</v>
      </c>
      <c r="G292" s="43">
        <f>G293</f>
        <v>23607.053</v>
      </c>
      <c r="H292" s="43">
        <f>H293</f>
        <v>24314.439</v>
      </c>
      <c r="J292" s="132"/>
    </row>
    <row r="293" spans="1:10" ht="25.5">
      <c r="A293" s="2" t="s">
        <v>454</v>
      </c>
      <c r="B293" s="2" t="s">
        <v>450</v>
      </c>
      <c r="C293" s="48" t="str">
        <f>'прил.5'!E465</f>
        <v>021022001Г</v>
      </c>
      <c r="D293" s="8" t="s">
        <v>16</v>
      </c>
      <c r="E293" s="19" t="s">
        <v>5</v>
      </c>
      <c r="F293" s="43">
        <f>'прил.5'!H465</f>
        <v>22107.153</v>
      </c>
      <c r="G293" s="43">
        <f>'прил.5'!I465</f>
        <v>23607.053</v>
      </c>
      <c r="H293" s="43">
        <f>'прил.5'!J465</f>
        <v>24314.439</v>
      </c>
      <c r="J293" s="132"/>
    </row>
    <row r="294" spans="1:8" ht="63.75">
      <c r="A294" s="2" t="s">
        <v>454</v>
      </c>
      <c r="B294" s="2" t="s">
        <v>450</v>
      </c>
      <c r="C294" s="129" t="str">
        <f>'прил.5'!E466</f>
        <v>021022014Г</v>
      </c>
      <c r="D294" s="8"/>
      <c r="E294" s="5" t="str">
        <f>'прил.5'!G466</f>
        <v>Финансовое обеспечение муниципального задания на оказание муниципальных услуг (выполнение работ) муниципальными образовательными организациями, реализующими общеобразовательную программу дошкольного образования за счет средств бюджета муниципального округа</v>
      </c>
      <c r="F294" s="43">
        <f>F295</f>
        <v>2857.197</v>
      </c>
      <c r="G294" s="43">
        <f>G295</f>
        <v>3044.344</v>
      </c>
      <c r="H294" s="43">
        <f>H295</f>
        <v>3135.675</v>
      </c>
    </row>
    <row r="295" spans="1:8" ht="25.5">
      <c r="A295" s="2" t="s">
        <v>454</v>
      </c>
      <c r="B295" s="2" t="s">
        <v>450</v>
      </c>
      <c r="C295" s="129" t="str">
        <f>C294</f>
        <v>021022014Г</v>
      </c>
      <c r="D295" s="8" t="s">
        <v>16</v>
      </c>
      <c r="E295" s="19" t="s">
        <v>5</v>
      </c>
      <c r="F295" s="43">
        <f>'прил.5'!H467</f>
        <v>2857.197</v>
      </c>
      <c r="G295" s="43">
        <f>'прил.5'!I467</f>
        <v>3044.344</v>
      </c>
      <c r="H295" s="43">
        <f>'прил.5'!J467</f>
        <v>3135.675</v>
      </c>
    </row>
    <row r="296" spans="1:8" ht="25.5">
      <c r="A296" s="2" t="s">
        <v>454</v>
      </c>
      <c r="B296" s="2" t="s">
        <v>450</v>
      </c>
      <c r="C296" s="129" t="str">
        <f>'прил.5'!E468</f>
        <v>0210211080</v>
      </c>
      <c r="D296" s="8"/>
      <c r="E296" s="5" t="str">
        <f>'прил.5'!G468</f>
        <v>Организация участия детей и подростков в социально значимых региональных проектах</v>
      </c>
      <c r="F296" s="43">
        <f>F297</f>
        <v>57</v>
      </c>
      <c r="G296" s="43">
        <f>G297</f>
        <v>57</v>
      </c>
      <c r="H296" s="43">
        <f>H297</f>
        <v>57</v>
      </c>
    </row>
    <row r="297" spans="1:8" ht="38.25">
      <c r="A297" s="2" t="s">
        <v>454</v>
      </c>
      <c r="B297" s="2" t="s">
        <v>450</v>
      </c>
      <c r="C297" s="129" t="str">
        <f>'прил.5'!E469</f>
        <v>0210211080</v>
      </c>
      <c r="D297" s="8" t="s">
        <v>16</v>
      </c>
      <c r="E297" s="5" t="s">
        <v>17</v>
      </c>
      <c r="F297" s="43">
        <f>'прил.5'!H469</f>
        <v>57</v>
      </c>
      <c r="G297" s="43">
        <f>'прил.5'!I469</f>
        <v>57</v>
      </c>
      <c r="H297" s="43">
        <f>'прил.5'!J469</f>
        <v>57</v>
      </c>
    </row>
    <row r="298" spans="1:8" ht="25.5">
      <c r="A298" s="2" t="s">
        <v>454</v>
      </c>
      <c r="B298" s="2" t="s">
        <v>450</v>
      </c>
      <c r="C298" s="129" t="str">
        <f>'прил.5'!E470</f>
        <v>02102S108В</v>
      </c>
      <c r="D298" s="8"/>
      <c r="E298" s="5" t="str">
        <f>'прил.5'!G470</f>
        <v>Организация участия детей и подростков в социально значимых региональных проектах за счет средств бюджета муниципального округа</v>
      </c>
      <c r="F298" s="43">
        <f>F299</f>
        <v>13</v>
      </c>
      <c r="G298" s="43">
        <f>G299</f>
        <v>13</v>
      </c>
      <c r="H298" s="43">
        <f>H299</f>
        <v>13</v>
      </c>
    </row>
    <row r="299" spans="1:8" ht="38.25">
      <c r="A299" s="2" t="s">
        <v>454</v>
      </c>
      <c r="B299" s="2" t="s">
        <v>450</v>
      </c>
      <c r="C299" s="129" t="str">
        <f>'прил.5'!E471</f>
        <v>02102S108В</v>
      </c>
      <c r="D299" s="8" t="s">
        <v>16</v>
      </c>
      <c r="E299" s="5" t="s">
        <v>17</v>
      </c>
      <c r="F299" s="43">
        <f>'прил.5'!H471</f>
        <v>13</v>
      </c>
      <c r="G299" s="43">
        <f>'прил.5'!I471</f>
        <v>13</v>
      </c>
      <c r="H299" s="43">
        <f>'прил.5'!J471</f>
        <v>13</v>
      </c>
    </row>
    <row r="300" spans="1:8" ht="63.75">
      <c r="A300" s="2" t="s">
        <v>454</v>
      </c>
      <c r="B300" s="2" t="s">
        <v>450</v>
      </c>
      <c r="C300" s="129" t="str">
        <f>'прил.5'!E472</f>
        <v>0210410250</v>
      </c>
      <c r="D300" s="8"/>
      <c r="E300" s="5" t="str">
        <f>'прил.5'!G472</f>
        <v>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за счет средств областного бюджета</v>
      </c>
      <c r="F300" s="43">
        <f>F301</f>
        <v>989.9</v>
      </c>
      <c r="G300" s="43">
        <f>G301</f>
        <v>989.9</v>
      </c>
      <c r="H300" s="43">
        <f>H301</f>
        <v>989.9</v>
      </c>
    </row>
    <row r="301" spans="1:8" ht="38.25">
      <c r="A301" s="2" t="s">
        <v>454</v>
      </c>
      <c r="B301" s="2" t="s">
        <v>450</v>
      </c>
      <c r="C301" s="129" t="str">
        <f>'прил.5'!E473</f>
        <v>0210410250</v>
      </c>
      <c r="D301" s="8" t="s">
        <v>16</v>
      </c>
      <c r="E301" s="5" t="s">
        <v>17</v>
      </c>
      <c r="F301" s="43">
        <f>'прил.5'!H473</f>
        <v>989.9</v>
      </c>
      <c r="G301" s="43">
        <f>'прил.5'!I473</f>
        <v>989.9</v>
      </c>
      <c r="H301" s="43">
        <f>'прил.5'!J473</f>
        <v>989.9</v>
      </c>
    </row>
    <row r="302" spans="1:10" ht="51">
      <c r="A302" s="2" t="s">
        <v>454</v>
      </c>
      <c r="B302" s="2" t="s">
        <v>450</v>
      </c>
      <c r="C302" s="48" t="str">
        <f>'прил.5'!E474</f>
        <v>02104S025Г</v>
      </c>
      <c r="D302" s="8"/>
      <c r="E302" s="6" t="str">
        <f>'прил.5'!G474</f>
        <v>Предоставление субсидий общеобразовательным учреждениям  на транспортное обслуживание населения в части обеспечения подвоза учащихся, проживающих в сельской местности, к месту обучения и обратно за счет средств бюджета муниципального округа</v>
      </c>
      <c r="F302" s="43">
        <f>F303</f>
        <v>3665.617</v>
      </c>
      <c r="G302" s="43">
        <f>G303</f>
        <v>3775.185</v>
      </c>
      <c r="H302" s="43">
        <f>H303</f>
        <v>3775.185</v>
      </c>
      <c r="J302" s="132"/>
    </row>
    <row r="303" spans="1:8" ht="25.5">
      <c r="A303" s="2" t="s">
        <v>454</v>
      </c>
      <c r="B303" s="2" t="s">
        <v>450</v>
      </c>
      <c r="C303" s="48" t="str">
        <f>'прил.5'!E475</f>
        <v>02104S025Г</v>
      </c>
      <c r="D303" s="8" t="s">
        <v>16</v>
      </c>
      <c r="E303" s="6" t="s">
        <v>5</v>
      </c>
      <c r="F303" s="43">
        <f>'прил.5'!H475</f>
        <v>3665.617</v>
      </c>
      <c r="G303" s="43">
        <f>'прил.5'!I475</f>
        <v>3775.185</v>
      </c>
      <c r="H303" s="43">
        <f>'прил.5'!J475</f>
        <v>3775.185</v>
      </c>
    </row>
    <row r="304" spans="1:8" ht="39" customHeight="1">
      <c r="A304" s="2" t="s">
        <v>454</v>
      </c>
      <c r="B304" s="2" t="s">
        <v>450</v>
      </c>
      <c r="C304" s="48" t="str">
        <f>'прил.5'!E476</f>
        <v>0210253031</v>
      </c>
      <c r="D304" s="8"/>
      <c r="E304" s="6" t="str">
        <f>'прил.5'!G476</f>
        <v>Выплата ежемесячного денежного вознаграждении за классное руководство педагогическим работникам муниципальных образовательных учреждений</v>
      </c>
      <c r="F304" s="43">
        <f>F305</f>
        <v>5216.3</v>
      </c>
      <c r="G304" s="43">
        <f>G305</f>
        <v>5216.3</v>
      </c>
      <c r="H304" s="43">
        <f>H305</f>
        <v>5216.3</v>
      </c>
    </row>
    <row r="305" spans="1:8" ht="25.5">
      <c r="A305" s="2" t="s">
        <v>454</v>
      </c>
      <c r="B305" s="2" t="s">
        <v>450</v>
      </c>
      <c r="C305" s="48" t="str">
        <f>'прил.5'!E477</f>
        <v>0210253031</v>
      </c>
      <c r="D305" s="8" t="s">
        <v>16</v>
      </c>
      <c r="E305" s="6" t="s">
        <v>5</v>
      </c>
      <c r="F305" s="43">
        <f>'прил.5'!H477</f>
        <v>5216.3</v>
      </c>
      <c r="G305" s="43">
        <f>'прил.5'!I477</f>
        <v>5216.3</v>
      </c>
      <c r="H305" s="43">
        <f>'прил.5'!J477</f>
        <v>5216.3</v>
      </c>
    </row>
    <row r="306" spans="1:8" ht="39.75" customHeight="1">
      <c r="A306" s="2" t="s">
        <v>454</v>
      </c>
      <c r="B306" s="2" t="s">
        <v>450</v>
      </c>
      <c r="C306" s="48" t="str">
        <f>'прил.5'!E478</f>
        <v>021062036В</v>
      </c>
      <c r="D306" s="8"/>
      <c r="E306" s="6" t="str">
        <f>'прил.5'!G478</f>
        <v>Организация бесплатного двухразового питания обучающихся с ограниченными возможностями здоровья общеобразовательных организаций</v>
      </c>
      <c r="F306" s="43">
        <f>F307</f>
        <v>1057.183</v>
      </c>
      <c r="G306" s="43">
        <f>G307</f>
        <v>1057.183</v>
      </c>
      <c r="H306" s="43">
        <f>H307</f>
        <v>1057.183</v>
      </c>
    </row>
    <row r="307" spans="1:8" ht="25.5">
      <c r="A307" s="2" t="s">
        <v>454</v>
      </c>
      <c r="B307" s="2" t="s">
        <v>450</v>
      </c>
      <c r="C307" s="48" t="str">
        <f>'прил.5'!E479</f>
        <v>021062036В</v>
      </c>
      <c r="D307" s="8" t="s">
        <v>16</v>
      </c>
      <c r="E307" s="6" t="str">
        <f>'прил.5'!G479</f>
        <v>Предоставление субсидий бюджетным, автономным учреждениям и иным некоммерческим организациям</v>
      </c>
      <c r="F307" s="43">
        <f>'прил.5'!H479</f>
        <v>1057.183</v>
      </c>
      <c r="G307" s="43">
        <f>'прил.5'!I479</f>
        <v>1057.183</v>
      </c>
      <c r="H307" s="43">
        <f>'прил.5'!J479</f>
        <v>1057.183</v>
      </c>
    </row>
    <row r="308" spans="1:8" ht="25.5">
      <c r="A308" s="2" t="s">
        <v>454</v>
      </c>
      <c r="B308" s="2" t="s">
        <v>450</v>
      </c>
      <c r="C308" s="48" t="str">
        <f>'прил.5'!E480</f>
        <v>02106L3041</v>
      </c>
      <c r="D308" s="8"/>
      <c r="E308" s="6" t="str">
        <f>'прил.5'!G480</f>
        <v>Организация обеспечения учащихся начальных классов  муниципальных общеобразовательных организаций горячим питанием </v>
      </c>
      <c r="F308" s="43">
        <f>F309</f>
        <v>5084.7</v>
      </c>
      <c r="G308" s="43">
        <f>G309</f>
        <v>5084.7</v>
      </c>
      <c r="H308" s="43">
        <f>H309</f>
        <v>4916.4</v>
      </c>
    </row>
    <row r="309" spans="1:11" ht="25.5">
      <c r="A309" s="2" t="s">
        <v>454</v>
      </c>
      <c r="B309" s="2" t="s">
        <v>450</v>
      </c>
      <c r="C309" s="48" t="str">
        <f>'прил.5'!E481</f>
        <v>02106L3041</v>
      </c>
      <c r="D309" s="8" t="s">
        <v>16</v>
      </c>
      <c r="E309" s="6" t="s">
        <v>5</v>
      </c>
      <c r="F309" s="43">
        <f>'прил.5'!H481</f>
        <v>5084.7</v>
      </c>
      <c r="G309" s="43">
        <f>'прил.5'!I481</f>
        <v>5084.7</v>
      </c>
      <c r="H309" s="43">
        <f>'прил.5'!J481</f>
        <v>4916.4</v>
      </c>
      <c r="I309" s="132"/>
      <c r="J309" s="132"/>
      <c r="K309" s="132"/>
    </row>
    <row r="310" spans="1:8" ht="57" customHeight="1">
      <c r="A310" s="2" t="s">
        <v>454</v>
      </c>
      <c r="B310" s="2" t="s">
        <v>450</v>
      </c>
      <c r="C310" s="129" t="str">
        <f>'прил.5'!E482</f>
        <v>0500000000</v>
      </c>
      <c r="D310" s="8"/>
      <c r="E310" s="6" t="str">
        <f>'прил.5'!G482</f>
        <v>Муниципальная программа Спировского муниципального округа Тверской области "Содействие временной занятости безработных и ищущих работу граждан в Спировском муниципальном округе Тверской области" на 2022-2027 годы</v>
      </c>
      <c r="F310" s="43">
        <f aca="true" t="shared" si="24" ref="F310:H312">F311</f>
        <v>104</v>
      </c>
      <c r="G310" s="43">
        <f t="shared" si="24"/>
        <v>104</v>
      </c>
      <c r="H310" s="43">
        <f t="shared" si="24"/>
        <v>104</v>
      </c>
    </row>
    <row r="311" spans="1:8" ht="48" customHeight="1">
      <c r="A311" s="2" t="s">
        <v>454</v>
      </c>
      <c r="B311" s="2" t="s">
        <v>450</v>
      </c>
      <c r="C311" s="129" t="str">
        <f>'прил.5'!E483</f>
        <v>0520000000</v>
      </c>
      <c r="D311" s="8"/>
      <c r="E311" s="6" t="str">
        <f>'прил.5'!G483</f>
        <v>Подпрограмма "Организация временного трудоустройства несовершеннолетних граждан в возрасте от 14 до 18 лет в свободное от учебы время на территории Спировского муниципального округа"</v>
      </c>
      <c r="F311" s="43">
        <f t="shared" si="24"/>
        <v>104</v>
      </c>
      <c r="G311" s="43">
        <f t="shared" si="24"/>
        <v>104</v>
      </c>
      <c r="H311" s="43">
        <f t="shared" si="24"/>
        <v>104</v>
      </c>
    </row>
    <row r="312" spans="1:8" ht="42.75" customHeight="1">
      <c r="A312" s="2" t="s">
        <v>454</v>
      </c>
      <c r="B312" s="2" t="s">
        <v>450</v>
      </c>
      <c r="C312" s="129" t="str">
        <f>'прил.5'!E484</f>
        <v>052012001В</v>
      </c>
      <c r="D312" s="8"/>
      <c r="E312" s="6" t="str">
        <f>'прил.5'!G484</f>
        <v>Организация временного трудоустройства несовершеннолетних граждан в возрасте от 14 до 18 лет в свободное от учебы время в учреждениях образования</v>
      </c>
      <c r="F312" s="43">
        <f t="shared" si="24"/>
        <v>104</v>
      </c>
      <c r="G312" s="43">
        <f t="shared" si="24"/>
        <v>104</v>
      </c>
      <c r="H312" s="43">
        <f t="shared" si="24"/>
        <v>104</v>
      </c>
    </row>
    <row r="313" spans="1:8" ht="25.5">
      <c r="A313" s="2" t="s">
        <v>454</v>
      </c>
      <c r="B313" s="2" t="s">
        <v>450</v>
      </c>
      <c r="C313" s="129" t="str">
        <f>'прил.5'!E485</f>
        <v>052012001В</v>
      </c>
      <c r="D313" s="8" t="s">
        <v>16</v>
      </c>
      <c r="E313" s="6" t="s">
        <v>5</v>
      </c>
      <c r="F313" s="43">
        <f>'прил.5'!H485</f>
        <v>104</v>
      </c>
      <c r="G313" s="43">
        <f>'прил.5'!I485</f>
        <v>104</v>
      </c>
      <c r="H313" s="43">
        <f>'прил.5'!J485</f>
        <v>104</v>
      </c>
    </row>
    <row r="314" spans="1:8" ht="12.75">
      <c r="A314" s="2" t="s">
        <v>454</v>
      </c>
      <c r="B314" s="2" t="s">
        <v>488</v>
      </c>
      <c r="C314" s="129"/>
      <c r="D314" s="8"/>
      <c r="E314" s="6" t="str">
        <f>'прил.5'!G486</f>
        <v>Дополнительное образование детей</v>
      </c>
      <c r="F314" s="43">
        <f>F315+F323</f>
        <v>16071.423999999999</v>
      </c>
      <c r="G314" s="43">
        <f>G315+G323</f>
        <v>14864.91</v>
      </c>
      <c r="H314" s="43">
        <f>H315+H323</f>
        <v>14782.365</v>
      </c>
    </row>
    <row r="315" spans="1:8" ht="38.25">
      <c r="A315" s="2" t="s">
        <v>454</v>
      </c>
      <c r="B315" s="2" t="s">
        <v>488</v>
      </c>
      <c r="C315" s="48" t="s">
        <v>50</v>
      </c>
      <c r="D315" s="8"/>
      <c r="E315" s="6" t="str">
        <f>'прил.5'!G487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F315" s="43">
        <f>F316</f>
        <v>6826.773</v>
      </c>
      <c r="G315" s="43">
        <f>G316</f>
        <v>7034.532</v>
      </c>
      <c r="H315" s="43">
        <f>H316</f>
        <v>7209.134999999999</v>
      </c>
    </row>
    <row r="316" spans="1:8" ht="25.5">
      <c r="A316" s="2" t="s">
        <v>454</v>
      </c>
      <c r="B316" s="2" t="s">
        <v>488</v>
      </c>
      <c r="C316" s="48" t="s">
        <v>116</v>
      </c>
      <c r="D316" s="8"/>
      <c r="E316" s="6" t="str">
        <f>'прил.5'!G488</f>
        <v>Подпрограмма "Развитие дошкольного и общего образования Спировского муниципального округа Тверской области"</v>
      </c>
      <c r="F316" s="43">
        <f>F321+F317+F319</f>
        <v>6826.773</v>
      </c>
      <c r="G316" s="43">
        <f>G321+G317+G319</f>
        <v>7034.532</v>
      </c>
      <c r="H316" s="43">
        <f>H321+H317+H319</f>
        <v>7209.134999999999</v>
      </c>
    </row>
    <row r="317" spans="1:8" ht="38.25">
      <c r="A317" s="2" t="s">
        <v>454</v>
      </c>
      <c r="B317" s="2" t="s">
        <v>488</v>
      </c>
      <c r="C317" s="48" t="str">
        <f>'прил.5'!E489</f>
        <v>0210510690</v>
      </c>
      <c r="D317" s="8"/>
      <c r="E317" s="6" t="str">
        <f>'прил.5'!G489</f>
        <v>Повышение заработной платы педагогическим работникам муниципальных организаций дополнительного образования за счет средств областного бюджета</v>
      </c>
      <c r="F317" s="43">
        <f>F318</f>
        <v>1202.27</v>
      </c>
      <c r="G317" s="43">
        <f>G318</f>
        <v>1202.27</v>
      </c>
      <c r="H317" s="43">
        <f>H318</f>
        <v>1202.27</v>
      </c>
    </row>
    <row r="318" spans="1:8" ht="25.5">
      <c r="A318" s="2" t="s">
        <v>454</v>
      </c>
      <c r="B318" s="2" t="s">
        <v>488</v>
      </c>
      <c r="C318" s="48" t="str">
        <f>'прил.5'!E490</f>
        <v>0210510690</v>
      </c>
      <c r="D318" s="8" t="s">
        <v>16</v>
      </c>
      <c r="E318" s="6" t="s">
        <v>5</v>
      </c>
      <c r="F318" s="43">
        <f>'прил.5'!H490</f>
        <v>1202.27</v>
      </c>
      <c r="G318" s="43">
        <f>'прил.5'!I490</f>
        <v>1202.27</v>
      </c>
      <c r="H318" s="43">
        <f>'прил.5'!J490</f>
        <v>1202.27</v>
      </c>
    </row>
    <row r="319" spans="1:8" ht="38.25">
      <c r="A319" s="2" t="s">
        <v>454</v>
      </c>
      <c r="B319" s="2" t="s">
        <v>488</v>
      </c>
      <c r="C319" s="48" t="str">
        <f>'прил.5'!E491</f>
        <v>02105S069Г</v>
      </c>
      <c r="D319" s="8"/>
      <c r="E319" s="6" t="str">
        <f>'прил.5'!G491</f>
        <v>Повышение заработной платы педагогическим работникам муниципальных организаций дополнительного образования за счет средств бюджета муниципального округа</v>
      </c>
      <c r="F319" s="43">
        <f>F320</f>
        <v>12.2</v>
      </c>
      <c r="G319" s="43">
        <f>G320</f>
        <v>12.2</v>
      </c>
      <c r="H319" s="43">
        <f>H320</f>
        <v>12.2</v>
      </c>
    </row>
    <row r="320" spans="1:9" ht="25.5">
      <c r="A320" s="2" t="s">
        <v>454</v>
      </c>
      <c r="B320" s="2" t="s">
        <v>488</v>
      </c>
      <c r="C320" s="48" t="str">
        <f>'прил.5'!E492</f>
        <v>02105S069Г</v>
      </c>
      <c r="D320" s="8" t="s">
        <v>16</v>
      </c>
      <c r="E320" s="6" t="s">
        <v>5</v>
      </c>
      <c r="F320" s="43">
        <f>'прил.5'!H492</f>
        <v>12.2</v>
      </c>
      <c r="G320" s="43">
        <f>'прил.5'!I492</f>
        <v>12.2</v>
      </c>
      <c r="H320" s="43">
        <f>'прил.5'!J492</f>
        <v>12.2</v>
      </c>
      <c r="I320" s="132"/>
    </row>
    <row r="321" spans="1:8" ht="38.25">
      <c r="A321" s="2" t="s">
        <v>454</v>
      </c>
      <c r="B321" s="2" t="s">
        <v>488</v>
      </c>
      <c r="C321" s="48" t="str">
        <f>'прил.5'!E493</f>
        <v>021052001Г</v>
      </c>
      <c r="D321" s="9"/>
      <c r="E321" s="19" t="str">
        <f>'прил.5'!G493</f>
        <v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образования</v>
      </c>
      <c r="F321" s="43">
        <f>F322</f>
        <v>5612.303</v>
      </c>
      <c r="G321" s="43">
        <f>G322</f>
        <v>5820.062</v>
      </c>
      <c r="H321" s="43">
        <f>H322</f>
        <v>5994.665</v>
      </c>
    </row>
    <row r="322" spans="1:8" ht="25.5">
      <c r="A322" s="2" t="s">
        <v>454</v>
      </c>
      <c r="B322" s="2" t="s">
        <v>488</v>
      </c>
      <c r="C322" s="48" t="str">
        <f>'прил.5'!E494</f>
        <v>021052001Г</v>
      </c>
      <c r="D322" s="8" t="s">
        <v>16</v>
      </c>
      <c r="E322" s="6" t="s">
        <v>5</v>
      </c>
      <c r="F322" s="43">
        <f>'прил.5'!H494</f>
        <v>5612.303</v>
      </c>
      <c r="G322" s="43">
        <f>'прил.5'!I494</f>
        <v>5820.062</v>
      </c>
      <c r="H322" s="43">
        <f>'прил.5'!J494</f>
        <v>5994.665</v>
      </c>
    </row>
    <row r="323" spans="1:8" ht="38.25">
      <c r="A323" s="48" t="s">
        <v>454</v>
      </c>
      <c r="B323" s="48" t="str">
        <f>'прил.5'!D324</f>
        <v>03</v>
      </c>
      <c r="C323" s="48" t="str">
        <f>'прил.5'!E324</f>
        <v>0300000000</v>
      </c>
      <c r="D323" s="131"/>
      <c r="E323" s="11" t="str">
        <f>'прил.5'!G324</f>
        <v>Муниципальная программа Спировского муниципального округа Тверской области "Культура Спировского муниципального округа" на 2022-2027 годы</v>
      </c>
      <c r="F323" s="34">
        <f>F324</f>
        <v>9244.651</v>
      </c>
      <c r="G323" s="34">
        <f>G324</f>
        <v>7830.378</v>
      </c>
      <c r="H323" s="34">
        <f>H324</f>
        <v>7573.2300000000005</v>
      </c>
    </row>
    <row r="324" spans="1:8" ht="25.5">
      <c r="A324" s="48" t="s">
        <v>454</v>
      </c>
      <c r="B324" s="48" t="str">
        <f>'прил.5'!D325</f>
        <v>03</v>
      </c>
      <c r="C324" s="48" t="str">
        <f>'прил.5'!E325</f>
        <v>0310000000</v>
      </c>
      <c r="D324" s="131"/>
      <c r="E324" s="11" t="str">
        <f>'прил.5'!G325</f>
        <v>Подпрограмма "Сохранение и развитие сферы культуры Спировского муниципального округа" </v>
      </c>
      <c r="F324" s="34">
        <f>F331+F325+F327+F329</f>
        <v>9244.651</v>
      </c>
      <c r="G324" s="34">
        <f>G331+G325+G327+G329</f>
        <v>7830.378</v>
      </c>
      <c r="H324" s="34">
        <f>H331+H325+H327+H329</f>
        <v>7573.2300000000005</v>
      </c>
    </row>
    <row r="325" spans="1:8" ht="38.25">
      <c r="A325" s="48" t="s">
        <v>454</v>
      </c>
      <c r="B325" s="48" t="str">
        <f>'прил.5'!D326</f>
        <v>03</v>
      </c>
      <c r="C325" s="48" t="str">
        <f>'прил.5'!E326</f>
        <v>0310310690</v>
      </c>
      <c r="D325" s="8"/>
      <c r="E325" s="6" t="str">
        <f>'прил.5'!G326</f>
        <v>Повышение заработной платы педагогическим работникам муниципальных организаций дополнительного образования за счет средств областного бюджета</v>
      </c>
      <c r="F325" s="34">
        <f>F326</f>
        <v>2097.43</v>
      </c>
      <c r="G325" s="34">
        <f>G326</f>
        <v>2097.43</v>
      </c>
      <c r="H325" s="34">
        <f>H326</f>
        <v>2097.43</v>
      </c>
    </row>
    <row r="326" spans="1:8" ht="25.5">
      <c r="A326" s="48" t="s">
        <v>454</v>
      </c>
      <c r="B326" s="48" t="str">
        <f>'прил.5'!D327</f>
        <v>03</v>
      </c>
      <c r="C326" s="48" t="str">
        <f>'прил.5'!E327</f>
        <v>0310310690</v>
      </c>
      <c r="D326" s="8" t="s">
        <v>16</v>
      </c>
      <c r="E326" s="6" t="s">
        <v>5</v>
      </c>
      <c r="F326" s="34">
        <f>'прил.5'!H327</f>
        <v>2097.43</v>
      </c>
      <c r="G326" s="34">
        <f>'прил.5'!I327</f>
        <v>2097.43</v>
      </c>
      <c r="H326" s="34">
        <f>'прил.5'!J327</f>
        <v>2097.43</v>
      </c>
    </row>
    <row r="327" spans="1:8" ht="38.25">
      <c r="A327" s="48" t="s">
        <v>454</v>
      </c>
      <c r="B327" s="48" t="str">
        <f>'прил.5'!D328</f>
        <v>03</v>
      </c>
      <c r="C327" s="48" t="str">
        <f>'прил.5'!E328</f>
        <v>03103S069Г</v>
      </c>
      <c r="D327" s="8"/>
      <c r="E327" s="6" t="str">
        <f>'прил.5'!G328</f>
        <v>Повышение заработной платы педагогическим работникам муниципальных организаций дополнительного образования за счет средств бюджета муниципального округа</v>
      </c>
      <c r="F327" s="34">
        <f>F328</f>
        <v>21.2</v>
      </c>
      <c r="G327" s="34">
        <f>G328</f>
        <v>21.2</v>
      </c>
      <c r="H327" s="34">
        <f>H328</f>
        <v>21.2</v>
      </c>
    </row>
    <row r="328" spans="1:10" ht="25.5">
      <c r="A328" s="48" t="s">
        <v>454</v>
      </c>
      <c r="B328" s="48" t="str">
        <f>'прил.5'!D329</f>
        <v>03</v>
      </c>
      <c r="C328" s="48" t="str">
        <f>'прил.5'!E329</f>
        <v>03103S069Г</v>
      </c>
      <c r="D328" s="8" t="s">
        <v>16</v>
      </c>
      <c r="E328" s="6" t="s">
        <v>5</v>
      </c>
      <c r="F328" s="34">
        <f>'прил.5'!H329</f>
        <v>21.2</v>
      </c>
      <c r="G328" s="34">
        <f>'прил.5'!I329</f>
        <v>21.2</v>
      </c>
      <c r="H328" s="34">
        <f>'прил.5'!J329</f>
        <v>21.2</v>
      </c>
      <c r="J328" s="132"/>
    </row>
    <row r="329" spans="1:8" ht="52.5" customHeight="1">
      <c r="A329" s="48" t="s">
        <v>454</v>
      </c>
      <c r="B329" s="48" t="str">
        <f>'прил.5'!D330</f>
        <v>03</v>
      </c>
      <c r="C329" s="48" t="str">
        <f>'прил.5'!E330</f>
        <v>031032001В</v>
      </c>
      <c r="D329" s="8"/>
      <c r="E329" s="6" t="str">
        <f>'прил.5'!G330</f>
        <v>Предоставление субсидий  муниципальным   учреждениям дополнительного образования детей в сфере культуры Спировского муниципального округа на иные цели за счет средств бюджета муниципального округа</v>
      </c>
      <c r="F329" s="34">
        <f>F330</f>
        <v>2628.23</v>
      </c>
      <c r="G329" s="34">
        <f>G330</f>
        <v>750</v>
      </c>
      <c r="H329" s="34">
        <f>H330</f>
        <v>400</v>
      </c>
    </row>
    <row r="330" spans="1:8" ht="25.5">
      <c r="A330" s="48" t="s">
        <v>454</v>
      </c>
      <c r="B330" s="48" t="str">
        <f>'прил.5'!D331</f>
        <v>03</v>
      </c>
      <c r="C330" s="48" t="str">
        <f>'прил.5'!E331</f>
        <v>031032001В</v>
      </c>
      <c r="D330" s="8" t="s">
        <v>16</v>
      </c>
      <c r="E330" s="6" t="s">
        <v>5</v>
      </c>
      <c r="F330" s="34">
        <f>'прил.5'!H331</f>
        <v>2628.23</v>
      </c>
      <c r="G330" s="34">
        <f>'прил.5'!I331</f>
        <v>750</v>
      </c>
      <c r="H330" s="34">
        <f>'прил.5'!J331</f>
        <v>400</v>
      </c>
    </row>
    <row r="331" spans="1:8" ht="38.25">
      <c r="A331" s="48" t="s">
        <v>454</v>
      </c>
      <c r="B331" s="48" t="str">
        <f>'прил.5'!D332</f>
        <v>03</v>
      </c>
      <c r="C331" s="48" t="str">
        <f>'прил.5'!E332</f>
        <v>031032001Г</v>
      </c>
      <c r="D331" s="48"/>
      <c r="E331" s="11" t="str">
        <f>'прил.5'!G332</f>
        <v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культуры</v>
      </c>
      <c r="F331" s="34">
        <f>F332</f>
        <v>4497.791</v>
      </c>
      <c r="G331" s="34">
        <f>G332</f>
        <v>4961.748</v>
      </c>
      <c r="H331" s="34">
        <f>H332</f>
        <v>5054.6</v>
      </c>
    </row>
    <row r="332" spans="1:8" ht="25.5">
      <c r="A332" s="48" t="s">
        <v>454</v>
      </c>
      <c r="B332" s="48" t="str">
        <f>'прил.5'!D333</f>
        <v>03</v>
      </c>
      <c r="C332" s="48" t="str">
        <f>'прил.5'!E333</f>
        <v>031032001Г</v>
      </c>
      <c r="D332" s="8" t="s">
        <v>16</v>
      </c>
      <c r="E332" s="6" t="s">
        <v>5</v>
      </c>
      <c r="F332" s="34">
        <f>'прил.5'!H333</f>
        <v>4497.791</v>
      </c>
      <c r="G332" s="34">
        <f>'прил.5'!I333</f>
        <v>4961.748</v>
      </c>
      <c r="H332" s="34">
        <f>'прил.5'!J333</f>
        <v>5054.6</v>
      </c>
    </row>
    <row r="333" spans="1:8" ht="23.25" customHeight="1">
      <c r="A333" s="48" t="s">
        <v>454</v>
      </c>
      <c r="B333" s="48" t="s">
        <v>487</v>
      </c>
      <c r="C333" s="129"/>
      <c r="D333" s="8"/>
      <c r="E333" s="6" t="str">
        <f>'прил.5'!G233</f>
        <v>Профессиональная подготовка, переподготовка и повышение квалификации</v>
      </c>
      <c r="F333" s="34">
        <f aca="true" t="shared" si="25" ref="F333:H336">F334</f>
        <v>10</v>
      </c>
      <c r="G333" s="34">
        <f t="shared" si="25"/>
        <v>10</v>
      </c>
      <c r="H333" s="34">
        <f t="shared" si="25"/>
        <v>10</v>
      </c>
    </row>
    <row r="334" spans="1:8" ht="51">
      <c r="A334" s="48" t="s">
        <v>454</v>
      </c>
      <c r="B334" s="48" t="s">
        <v>487</v>
      </c>
      <c r="C334" s="48" t="str">
        <f>'прил.5'!E234</f>
        <v>0700000000</v>
      </c>
      <c r="D334" s="8"/>
      <c r="E334" s="6" t="str">
        <f>'прил.5'!G234</f>
        <v>Муниципальная программа Спировского муниципального округа Тверской области "Обеспечение правопорядка и безопасности населения Спировского муниципального округа Тверской области" на 2022-2027 годы</v>
      </c>
      <c r="F334" s="34">
        <f t="shared" si="25"/>
        <v>10</v>
      </c>
      <c r="G334" s="34">
        <f t="shared" si="25"/>
        <v>10</v>
      </c>
      <c r="H334" s="34">
        <f t="shared" si="25"/>
        <v>10</v>
      </c>
    </row>
    <row r="335" spans="1:8" ht="25.5">
      <c r="A335" s="48" t="s">
        <v>454</v>
      </c>
      <c r="B335" s="48" t="s">
        <v>487</v>
      </c>
      <c r="C335" s="48" t="str">
        <f>'прил.5'!E235</f>
        <v>0750000000</v>
      </c>
      <c r="D335" s="8"/>
      <c r="E335" s="6" t="str">
        <f>'прил.5'!G235</f>
        <v>Подпрограмма "Противодействие коррупции в Спировском муниципальном округе Тверской области"</v>
      </c>
      <c r="F335" s="34">
        <f t="shared" si="25"/>
        <v>10</v>
      </c>
      <c r="G335" s="34">
        <f t="shared" si="25"/>
        <v>10</v>
      </c>
      <c r="H335" s="34">
        <f t="shared" si="25"/>
        <v>10</v>
      </c>
    </row>
    <row r="336" spans="1:8" ht="25.5">
      <c r="A336" s="48" t="s">
        <v>454</v>
      </c>
      <c r="B336" s="48" t="s">
        <v>487</v>
      </c>
      <c r="C336" s="48" t="str">
        <f>'прил.5'!E236</f>
        <v>075022001Б</v>
      </c>
      <c r="D336" s="8"/>
      <c r="E336" s="6" t="str">
        <f>'прил.5'!G236</f>
        <v>Повышение квалификации муниципальных служащих по направлению противодействие коррупции</v>
      </c>
      <c r="F336" s="34">
        <f t="shared" si="25"/>
        <v>10</v>
      </c>
      <c r="G336" s="34">
        <f t="shared" si="25"/>
        <v>10</v>
      </c>
      <c r="H336" s="34">
        <f t="shared" si="25"/>
        <v>10</v>
      </c>
    </row>
    <row r="337" spans="1:8" ht="25.5">
      <c r="A337" s="48" t="s">
        <v>454</v>
      </c>
      <c r="B337" s="48" t="s">
        <v>487</v>
      </c>
      <c r="C337" s="48" t="str">
        <f>'прил.5'!E237</f>
        <v>075022001Б</v>
      </c>
      <c r="D337" s="94">
        <v>200</v>
      </c>
      <c r="E337" s="6" t="str">
        <f>'прил.5'!G237</f>
        <v>Закупка товаров, работ и услуг для государственных (муниципальных) нужд</v>
      </c>
      <c r="F337" s="34">
        <f>'прил.5'!H237</f>
        <v>10</v>
      </c>
      <c r="G337" s="34">
        <f>'прил.5'!I237</f>
        <v>10</v>
      </c>
      <c r="H337" s="34">
        <f>'прил.5'!J237</f>
        <v>10</v>
      </c>
    </row>
    <row r="338" spans="1:8" ht="12.75">
      <c r="A338" s="48" t="s">
        <v>454</v>
      </c>
      <c r="B338" s="48" t="s">
        <v>454</v>
      </c>
      <c r="C338" s="129"/>
      <c r="D338" s="48"/>
      <c r="E338" s="133" t="s">
        <v>159</v>
      </c>
      <c r="F338" s="34">
        <f>F339</f>
        <v>187</v>
      </c>
      <c r="G338" s="34">
        <f>G339</f>
        <v>160</v>
      </c>
      <c r="H338" s="34">
        <f>H339</f>
        <v>160</v>
      </c>
    </row>
    <row r="339" spans="1:8" ht="38.25">
      <c r="A339" s="48" t="s">
        <v>454</v>
      </c>
      <c r="B339" s="48" t="s">
        <v>454</v>
      </c>
      <c r="C339" s="48" t="str">
        <f>'прил.5'!E335</f>
        <v>0400000000</v>
      </c>
      <c r="D339" s="48"/>
      <c r="E339" s="11" t="str">
        <f>'прил.5'!G335</f>
        <v>Муниципальная программа Спировского муниципального округа Тверской области "Молодежь Спировского муниципального округа" на 2022-2027 годы</v>
      </c>
      <c r="F339" s="43">
        <f>F340+F355</f>
        <v>187</v>
      </c>
      <c r="G339" s="43">
        <f>G340+G355</f>
        <v>160</v>
      </c>
      <c r="H339" s="43">
        <f>H340+H355</f>
        <v>160</v>
      </c>
    </row>
    <row r="340" spans="1:8" ht="25.5">
      <c r="A340" s="48" t="s">
        <v>454</v>
      </c>
      <c r="B340" s="48" t="s">
        <v>454</v>
      </c>
      <c r="C340" s="48" t="str">
        <f>'прил.5'!E336</f>
        <v>0410000000</v>
      </c>
      <c r="D340" s="48"/>
      <c r="E340" s="11" t="s">
        <v>425</v>
      </c>
      <c r="F340" s="34">
        <f>F341+F343+F345+F347+F349+F351+F353</f>
        <v>112</v>
      </c>
      <c r="G340" s="34">
        <f>G341+G343+G345+G347+G349+G351+G353</f>
        <v>100</v>
      </c>
      <c r="H340" s="34">
        <f>H341+H343+H345+H347+H349+H351+H353</f>
        <v>100</v>
      </c>
    </row>
    <row r="341" spans="1:8" ht="38.25">
      <c r="A341" s="48" t="s">
        <v>454</v>
      </c>
      <c r="B341" s="48" t="s">
        <v>454</v>
      </c>
      <c r="C341" s="48" t="str">
        <f>'прил.5'!E337</f>
        <v>041012001Б</v>
      </c>
      <c r="D341" s="48"/>
      <c r="E341" s="14" t="str">
        <f>'прил.5'!G337</f>
        <v>Участие представителей молодежи Спировского муниципального округа в межрайонных, региональных конкурсах, семинарах и других мероприятиях патриотической направленности</v>
      </c>
      <c r="F341" s="34">
        <f>F342</f>
        <v>23</v>
      </c>
      <c r="G341" s="34">
        <f>G342</f>
        <v>23</v>
      </c>
      <c r="H341" s="34">
        <f>H342</f>
        <v>23</v>
      </c>
    </row>
    <row r="342" spans="1:8" ht="25.5">
      <c r="A342" s="48" t="s">
        <v>454</v>
      </c>
      <c r="B342" s="48" t="s">
        <v>454</v>
      </c>
      <c r="C342" s="48" t="str">
        <f>'прил.5'!E338</f>
        <v>041012001Б</v>
      </c>
      <c r="D342" s="48" t="s">
        <v>12</v>
      </c>
      <c r="E342" s="6" t="s">
        <v>13</v>
      </c>
      <c r="F342" s="34">
        <f>'прил.5'!H338</f>
        <v>23</v>
      </c>
      <c r="G342" s="34">
        <f>'прил.5'!I338</f>
        <v>23</v>
      </c>
      <c r="H342" s="34">
        <f>'прил.5'!J338</f>
        <v>23</v>
      </c>
    </row>
    <row r="343" spans="1:8" ht="25.5">
      <c r="A343" s="48" t="s">
        <v>454</v>
      </c>
      <c r="B343" s="48" t="s">
        <v>454</v>
      </c>
      <c r="C343" s="48" t="str">
        <f>'прил.5'!E339</f>
        <v>041012002Б</v>
      </c>
      <c r="D343" s="48"/>
      <c r="E343" s="11" t="s">
        <v>426</v>
      </c>
      <c r="F343" s="34">
        <f>F344</f>
        <v>11</v>
      </c>
      <c r="G343" s="34">
        <f>G344</f>
        <v>11</v>
      </c>
      <c r="H343" s="34">
        <f>H344</f>
        <v>11</v>
      </c>
    </row>
    <row r="344" spans="1:8" ht="25.5">
      <c r="A344" s="48" t="s">
        <v>454</v>
      </c>
      <c r="B344" s="48" t="s">
        <v>454</v>
      </c>
      <c r="C344" s="48" t="str">
        <f>'прил.5'!E340</f>
        <v>041012002Б</v>
      </c>
      <c r="D344" s="48" t="s">
        <v>12</v>
      </c>
      <c r="E344" s="6" t="s">
        <v>13</v>
      </c>
      <c r="F344" s="34">
        <f>'прил.5'!H340</f>
        <v>11</v>
      </c>
      <c r="G344" s="34">
        <f>'прил.5'!I340</f>
        <v>11</v>
      </c>
      <c r="H344" s="34">
        <f>'прил.5'!J340</f>
        <v>11</v>
      </c>
    </row>
    <row r="345" spans="1:8" ht="25.5">
      <c r="A345" s="48" t="s">
        <v>454</v>
      </c>
      <c r="B345" s="48" t="s">
        <v>454</v>
      </c>
      <c r="C345" s="48" t="str">
        <f>'прил.5'!E341</f>
        <v>041012003Б</v>
      </c>
      <c r="D345" s="48"/>
      <c r="E345" s="11" t="s">
        <v>427</v>
      </c>
      <c r="F345" s="34">
        <f>F346</f>
        <v>25</v>
      </c>
      <c r="G345" s="34">
        <f>G346</f>
        <v>23</v>
      </c>
      <c r="H345" s="34">
        <f>H346</f>
        <v>23</v>
      </c>
    </row>
    <row r="346" spans="1:8" ht="25.5">
      <c r="A346" s="48" t="s">
        <v>454</v>
      </c>
      <c r="B346" s="48" t="s">
        <v>454</v>
      </c>
      <c r="C346" s="48" t="str">
        <f>'прил.5'!E342</f>
        <v>041012003Б</v>
      </c>
      <c r="D346" s="48" t="s">
        <v>12</v>
      </c>
      <c r="E346" s="6" t="s">
        <v>13</v>
      </c>
      <c r="F346" s="34">
        <f>'прил.5'!H342</f>
        <v>25</v>
      </c>
      <c r="G346" s="34">
        <f>'прил.5'!I342</f>
        <v>23</v>
      </c>
      <c r="H346" s="34">
        <f>'прил.5'!J342</f>
        <v>23</v>
      </c>
    </row>
    <row r="347" spans="1:8" ht="25.5">
      <c r="A347" s="48" t="s">
        <v>454</v>
      </c>
      <c r="B347" s="48" t="s">
        <v>454</v>
      </c>
      <c r="C347" s="48" t="str">
        <f>'прил.5'!E343</f>
        <v>041012004Б</v>
      </c>
      <c r="D347" s="48"/>
      <c r="E347" s="11" t="s">
        <v>428</v>
      </c>
      <c r="F347" s="34">
        <f>F348</f>
        <v>3</v>
      </c>
      <c r="G347" s="34">
        <f>G348</f>
        <v>3</v>
      </c>
      <c r="H347" s="34">
        <f>H348</f>
        <v>3</v>
      </c>
    </row>
    <row r="348" spans="1:8" ht="25.5">
      <c r="A348" s="48" t="s">
        <v>454</v>
      </c>
      <c r="B348" s="48" t="s">
        <v>454</v>
      </c>
      <c r="C348" s="48" t="str">
        <f>'прил.5'!E344</f>
        <v>041012004Б</v>
      </c>
      <c r="D348" s="48" t="s">
        <v>12</v>
      </c>
      <c r="E348" s="6" t="s">
        <v>13</v>
      </c>
      <c r="F348" s="34">
        <f>'прил.5'!H344</f>
        <v>3</v>
      </c>
      <c r="G348" s="34">
        <f>'прил.5'!I344</f>
        <v>3</v>
      </c>
      <c r="H348" s="34">
        <f>'прил.5'!J344</f>
        <v>3</v>
      </c>
    </row>
    <row r="349" spans="1:8" ht="25.5">
      <c r="A349" s="48" t="s">
        <v>454</v>
      </c>
      <c r="B349" s="48" t="s">
        <v>454</v>
      </c>
      <c r="C349" s="48" t="str">
        <f>'прил.5'!E345</f>
        <v>041022001Б</v>
      </c>
      <c r="D349" s="48"/>
      <c r="E349" s="11" t="s">
        <v>315</v>
      </c>
      <c r="F349" s="34">
        <f>F350</f>
        <v>15</v>
      </c>
      <c r="G349" s="34">
        <f>G350</f>
        <v>14</v>
      </c>
      <c r="H349" s="34">
        <f>H350</f>
        <v>14</v>
      </c>
    </row>
    <row r="350" spans="1:8" ht="25.5">
      <c r="A350" s="48" t="s">
        <v>454</v>
      </c>
      <c r="B350" s="48" t="s">
        <v>454</v>
      </c>
      <c r="C350" s="48" t="str">
        <f>'прил.5'!E346</f>
        <v>041022001Б</v>
      </c>
      <c r="D350" s="48" t="s">
        <v>12</v>
      </c>
      <c r="E350" s="6" t="s">
        <v>13</v>
      </c>
      <c r="F350" s="34">
        <f>'прил.5'!H346</f>
        <v>15</v>
      </c>
      <c r="G350" s="34">
        <f>'прил.5'!I346</f>
        <v>14</v>
      </c>
      <c r="H350" s="34">
        <f>'прил.5'!J346</f>
        <v>14</v>
      </c>
    </row>
    <row r="351" spans="1:8" ht="12.75">
      <c r="A351" s="48" t="s">
        <v>454</v>
      </c>
      <c r="B351" s="48" t="s">
        <v>454</v>
      </c>
      <c r="C351" s="48" t="str">
        <f>'прил.5'!E347</f>
        <v>041022003Б</v>
      </c>
      <c r="D351" s="48"/>
      <c r="E351" s="11" t="s">
        <v>20</v>
      </c>
      <c r="F351" s="34">
        <f>F352</f>
        <v>10</v>
      </c>
      <c r="G351" s="34">
        <f>G352</f>
        <v>5</v>
      </c>
      <c r="H351" s="34">
        <f>H352</f>
        <v>5</v>
      </c>
    </row>
    <row r="352" spans="1:8" ht="51">
      <c r="A352" s="48" t="s">
        <v>454</v>
      </c>
      <c r="B352" s="48" t="s">
        <v>454</v>
      </c>
      <c r="C352" s="48" t="str">
        <f>'прил.5'!E348</f>
        <v>041022003Б</v>
      </c>
      <c r="D352" s="48" t="s">
        <v>9</v>
      </c>
      <c r="E352" s="5" t="s">
        <v>11</v>
      </c>
      <c r="F352" s="34">
        <f>'прил.5'!H348</f>
        <v>10</v>
      </c>
      <c r="G352" s="34">
        <f>'прил.5'!I348</f>
        <v>5</v>
      </c>
      <c r="H352" s="34">
        <f>'прил.5'!J348</f>
        <v>5</v>
      </c>
    </row>
    <row r="353" spans="1:8" ht="34.5" customHeight="1">
      <c r="A353" s="48" t="s">
        <v>454</v>
      </c>
      <c r="B353" s="48" t="s">
        <v>454</v>
      </c>
      <c r="C353" s="48" t="str">
        <f>'прил.5'!E349</f>
        <v>041032001Б</v>
      </c>
      <c r="D353" s="48"/>
      <c r="E353" s="11" t="str">
        <f>'прил.5'!G349</f>
        <v>Организация мероприятия по поддержке деятельности волонтеров и общественных объединений</v>
      </c>
      <c r="F353" s="34">
        <f>F354</f>
        <v>25</v>
      </c>
      <c r="G353" s="34">
        <f>G354</f>
        <v>21</v>
      </c>
      <c r="H353" s="34">
        <f>H354</f>
        <v>21</v>
      </c>
    </row>
    <row r="354" spans="1:8" ht="25.5">
      <c r="A354" s="48" t="s">
        <v>454</v>
      </c>
      <c r="B354" s="48" t="s">
        <v>454</v>
      </c>
      <c r="C354" s="48" t="str">
        <f>'прил.5'!E350</f>
        <v>041032001Б</v>
      </c>
      <c r="D354" s="48" t="s">
        <v>12</v>
      </c>
      <c r="E354" s="6" t="s">
        <v>13</v>
      </c>
      <c r="F354" s="34">
        <f>'прил.5'!H350</f>
        <v>25</v>
      </c>
      <c r="G354" s="34">
        <f>'прил.5'!I350</f>
        <v>21</v>
      </c>
      <c r="H354" s="34">
        <f>'прил.5'!J350</f>
        <v>21</v>
      </c>
    </row>
    <row r="355" spans="1:8" ht="38.25">
      <c r="A355" s="48" t="s">
        <v>454</v>
      </c>
      <c r="B355" s="48" t="s">
        <v>454</v>
      </c>
      <c r="C355" s="48" t="str">
        <f>'прил.5'!E351</f>
        <v>0420000000</v>
      </c>
      <c r="D355" s="48"/>
      <c r="E355" s="11" t="s">
        <v>420</v>
      </c>
      <c r="F355" s="34">
        <f>F356+F360+F364+F366+F368+F370+F358+F362</f>
        <v>75</v>
      </c>
      <c r="G355" s="34">
        <f>G356+G360+G364+G366+G368+G370+G358</f>
        <v>60</v>
      </c>
      <c r="H355" s="34">
        <f>H356+H360+H364+H366+H368+H370+H358</f>
        <v>60</v>
      </c>
    </row>
    <row r="356" spans="1:8" ht="25.5">
      <c r="A356" s="48" t="s">
        <v>454</v>
      </c>
      <c r="B356" s="48" t="s">
        <v>454</v>
      </c>
      <c r="C356" s="48" t="str">
        <f>'прил.5'!E352</f>
        <v>042012003Б</v>
      </c>
      <c r="D356" s="48"/>
      <c r="E356" s="11" t="s">
        <v>389</v>
      </c>
      <c r="F356" s="34">
        <f>F357</f>
        <v>15</v>
      </c>
      <c r="G356" s="34">
        <f>G357</f>
        <v>12</v>
      </c>
      <c r="H356" s="34">
        <f>H357</f>
        <v>12</v>
      </c>
    </row>
    <row r="357" spans="1:8" ht="25.5">
      <c r="A357" s="48" t="s">
        <v>454</v>
      </c>
      <c r="B357" s="48" t="s">
        <v>454</v>
      </c>
      <c r="C357" s="48" t="str">
        <f>'прил.5'!E353</f>
        <v>042012003Б</v>
      </c>
      <c r="D357" s="48" t="s">
        <v>12</v>
      </c>
      <c r="E357" s="6" t="s">
        <v>13</v>
      </c>
      <c r="F357" s="34">
        <f>'прил.5'!H353</f>
        <v>15</v>
      </c>
      <c r="G357" s="34">
        <f>'прил.5'!I353</f>
        <v>12</v>
      </c>
      <c r="H357" s="34">
        <f>'прил.5'!J353</f>
        <v>12</v>
      </c>
    </row>
    <row r="358" spans="1:8" ht="25.5">
      <c r="A358" s="48" t="s">
        <v>454</v>
      </c>
      <c r="B358" s="48" t="s">
        <v>454</v>
      </c>
      <c r="C358" s="48" t="str">
        <f>'прил.5'!E354</f>
        <v>042012004Б</v>
      </c>
      <c r="D358" s="48"/>
      <c r="E358" s="6" t="str">
        <f>'прил.5'!G354</f>
        <v>Проведение деловых игр, в том числе по проблемам избирательного права</v>
      </c>
      <c r="F358" s="34">
        <f>F359</f>
        <v>2</v>
      </c>
      <c r="G358" s="34">
        <f>G359</f>
        <v>2</v>
      </c>
      <c r="H358" s="34">
        <f>H359</f>
        <v>2</v>
      </c>
    </row>
    <row r="359" spans="1:8" ht="25.5">
      <c r="A359" s="48" t="s">
        <v>454</v>
      </c>
      <c r="B359" s="48" t="s">
        <v>454</v>
      </c>
      <c r="C359" s="48" t="str">
        <f>'прил.5'!E355</f>
        <v>042012004Б</v>
      </c>
      <c r="D359" s="48" t="s">
        <v>12</v>
      </c>
      <c r="E359" s="6" t="s">
        <v>13</v>
      </c>
      <c r="F359" s="34">
        <f>'прил.5'!H355</f>
        <v>2</v>
      </c>
      <c r="G359" s="34">
        <f>'прил.5'!I355</f>
        <v>2</v>
      </c>
      <c r="H359" s="34">
        <f>'прил.5'!J355</f>
        <v>2</v>
      </c>
    </row>
    <row r="360" spans="1:8" ht="25.5">
      <c r="A360" s="48" t="s">
        <v>454</v>
      </c>
      <c r="B360" s="48" t="s">
        <v>454</v>
      </c>
      <c r="C360" s="48" t="str">
        <f>'прил.5'!E356</f>
        <v>042012005Б</v>
      </c>
      <c r="D360" s="48"/>
      <c r="E360" s="11" t="s">
        <v>388</v>
      </c>
      <c r="F360" s="34">
        <f>F361</f>
        <v>11</v>
      </c>
      <c r="G360" s="34">
        <f>G361</f>
        <v>9</v>
      </c>
      <c r="H360" s="34">
        <f>H361</f>
        <v>9</v>
      </c>
    </row>
    <row r="361" spans="1:8" ht="25.5">
      <c r="A361" s="48" t="s">
        <v>454</v>
      </c>
      <c r="B361" s="48" t="s">
        <v>454</v>
      </c>
      <c r="C361" s="48" t="str">
        <f>'прил.5'!E357</f>
        <v>042012005Б</v>
      </c>
      <c r="D361" s="48" t="s">
        <v>12</v>
      </c>
      <c r="E361" s="6" t="s">
        <v>13</v>
      </c>
      <c r="F361" s="34">
        <f>'прил.5'!H357</f>
        <v>11</v>
      </c>
      <c r="G361" s="34">
        <f>'прил.5'!I357</f>
        <v>9</v>
      </c>
      <c r="H361" s="34">
        <f>'прил.5'!J357</f>
        <v>9</v>
      </c>
    </row>
    <row r="362" spans="1:8" ht="27.75" customHeight="1">
      <c r="A362" s="48" t="s">
        <v>454</v>
      </c>
      <c r="B362" s="48" t="s">
        <v>454</v>
      </c>
      <c r="C362" s="48" t="str">
        <f>'прил.5'!E358</f>
        <v>042012006Б</v>
      </c>
      <c r="D362" s="48"/>
      <c r="E362" s="6" t="str">
        <f>'прил.5'!G358</f>
        <v>Создание условий для поддержки молодежных инициатив в сфере добровольчества и волонтерства</v>
      </c>
      <c r="F362" s="34">
        <f>F363</f>
        <v>3</v>
      </c>
      <c r="G362" s="34">
        <f>G363</f>
        <v>20</v>
      </c>
      <c r="H362" s="34">
        <f>H363</f>
        <v>20</v>
      </c>
    </row>
    <row r="363" spans="1:8" ht="25.5">
      <c r="A363" s="48" t="s">
        <v>454</v>
      </c>
      <c r="B363" s="48" t="s">
        <v>454</v>
      </c>
      <c r="C363" s="48" t="str">
        <f>'прил.5'!E359</f>
        <v>042012006Б</v>
      </c>
      <c r="D363" s="48" t="s">
        <v>12</v>
      </c>
      <c r="E363" s="6" t="s">
        <v>13</v>
      </c>
      <c r="F363" s="34">
        <f>'прил.5'!H359</f>
        <v>3</v>
      </c>
      <c r="G363" s="34">
        <f>'прил.5'!I363</f>
        <v>20</v>
      </c>
      <c r="H363" s="34">
        <f>'прил.5'!J363</f>
        <v>20</v>
      </c>
    </row>
    <row r="364" spans="1:8" ht="12.75">
      <c r="A364" s="48" t="s">
        <v>454</v>
      </c>
      <c r="B364" s="48" t="s">
        <v>454</v>
      </c>
      <c r="C364" s="48" t="str">
        <f>'прил.5'!E360</f>
        <v>042022001Б</v>
      </c>
      <c r="D364" s="48"/>
      <c r="E364" s="11" t="s">
        <v>421</v>
      </c>
      <c r="F364" s="34">
        <f>F365</f>
        <v>10</v>
      </c>
      <c r="G364" s="34">
        <f>G365</f>
        <v>9</v>
      </c>
      <c r="H364" s="34">
        <f>H365</f>
        <v>9</v>
      </c>
    </row>
    <row r="365" spans="1:8" ht="25.5">
      <c r="A365" s="48" t="s">
        <v>454</v>
      </c>
      <c r="B365" s="48" t="s">
        <v>454</v>
      </c>
      <c r="C365" s="48" t="str">
        <f>'прил.5'!E361</f>
        <v>042022001Б</v>
      </c>
      <c r="D365" s="48" t="s">
        <v>12</v>
      </c>
      <c r="E365" s="6" t="s">
        <v>13</v>
      </c>
      <c r="F365" s="43">
        <f>'прил.5'!H361</f>
        <v>10</v>
      </c>
      <c r="G365" s="43">
        <f>'прил.5'!I361</f>
        <v>9</v>
      </c>
      <c r="H365" s="43">
        <f>'прил.5'!J361</f>
        <v>9</v>
      </c>
    </row>
    <row r="366" spans="1:8" ht="25.5">
      <c r="A366" s="48" t="s">
        <v>454</v>
      </c>
      <c r="B366" s="48" t="s">
        <v>454</v>
      </c>
      <c r="C366" s="48" t="str">
        <f>'прил.5'!E362</f>
        <v>042032001Б</v>
      </c>
      <c r="D366" s="48"/>
      <c r="E366" s="14" t="s">
        <v>34</v>
      </c>
      <c r="F366" s="43">
        <f>F367</f>
        <v>25</v>
      </c>
      <c r="G366" s="43">
        <f>G367</f>
        <v>20</v>
      </c>
      <c r="H366" s="43">
        <f>H367</f>
        <v>20</v>
      </c>
    </row>
    <row r="367" spans="1:8" ht="25.5">
      <c r="A367" s="48" t="s">
        <v>454</v>
      </c>
      <c r="B367" s="48" t="s">
        <v>454</v>
      </c>
      <c r="C367" s="48" t="str">
        <f>'прил.5'!E363</f>
        <v>042032001Б</v>
      </c>
      <c r="D367" s="48" t="s">
        <v>12</v>
      </c>
      <c r="E367" s="6" t="s">
        <v>13</v>
      </c>
      <c r="F367" s="43">
        <f>'прил.5'!H363</f>
        <v>25</v>
      </c>
      <c r="G367" s="43">
        <f>'прил.5'!I363</f>
        <v>20</v>
      </c>
      <c r="H367" s="43">
        <f>'прил.5'!J363</f>
        <v>20</v>
      </c>
    </row>
    <row r="368" spans="1:8" ht="25.5">
      <c r="A368" s="48" t="s">
        <v>454</v>
      </c>
      <c r="B368" s="48" t="s">
        <v>454</v>
      </c>
      <c r="C368" s="48" t="str">
        <f>'прил.5'!E364</f>
        <v>042042001Б</v>
      </c>
      <c r="D368" s="48"/>
      <c r="E368" s="11" t="s">
        <v>21</v>
      </c>
      <c r="F368" s="43">
        <f>F369</f>
        <v>5</v>
      </c>
      <c r="G368" s="43">
        <f>G369</f>
        <v>4</v>
      </c>
      <c r="H368" s="43">
        <f>H369</f>
        <v>4</v>
      </c>
    </row>
    <row r="369" spans="1:8" ht="25.5">
      <c r="A369" s="48" t="s">
        <v>454</v>
      </c>
      <c r="B369" s="48" t="s">
        <v>454</v>
      </c>
      <c r="C369" s="48" t="str">
        <f>'прил.5'!E365</f>
        <v>042042001Б</v>
      </c>
      <c r="D369" s="48" t="s">
        <v>12</v>
      </c>
      <c r="E369" s="6" t="s">
        <v>13</v>
      </c>
      <c r="F369" s="43">
        <f>'прил.5'!H365</f>
        <v>5</v>
      </c>
      <c r="G369" s="43">
        <f>'прил.5'!I365</f>
        <v>4</v>
      </c>
      <c r="H369" s="43">
        <f>'прил.5'!J365</f>
        <v>4</v>
      </c>
    </row>
    <row r="370" spans="1:8" ht="12.75">
      <c r="A370" s="48" t="s">
        <v>454</v>
      </c>
      <c r="B370" s="48" t="s">
        <v>454</v>
      </c>
      <c r="C370" s="48" t="str">
        <f>'прил.5'!E366</f>
        <v>042052002Б</v>
      </c>
      <c r="D370" s="48"/>
      <c r="E370" s="11" t="s">
        <v>22</v>
      </c>
      <c r="F370" s="43">
        <f>F371</f>
        <v>4</v>
      </c>
      <c r="G370" s="43">
        <f>G371</f>
        <v>4</v>
      </c>
      <c r="H370" s="43">
        <f>H371</f>
        <v>4</v>
      </c>
    </row>
    <row r="371" spans="1:8" ht="25.5">
      <c r="A371" s="48" t="s">
        <v>454</v>
      </c>
      <c r="B371" s="48" t="s">
        <v>454</v>
      </c>
      <c r="C371" s="48" t="str">
        <f>'прил.5'!E367</f>
        <v>042052002Б</v>
      </c>
      <c r="D371" s="48" t="s">
        <v>12</v>
      </c>
      <c r="E371" s="6" t="s">
        <v>13</v>
      </c>
      <c r="F371" s="43">
        <f>'прил.5'!H367</f>
        <v>4</v>
      </c>
      <c r="G371" s="43">
        <f>'прил.5'!I367</f>
        <v>4</v>
      </c>
      <c r="H371" s="43">
        <f>'прил.5'!J367</f>
        <v>4</v>
      </c>
    </row>
    <row r="372" spans="1:8" ht="12.75">
      <c r="A372" s="48" t="s">
        <v>454</v>
      </c>
      <c r="B372" s="48" t="s">
        <v>453</v>
      </c>
      <c r="C372" s="129"/>
      <c r="D372" s="130"/>
      <c r="E372" s="11" t="s">
        <v>457</v>
      </c>
      <c r="F372" s="43">
        <f>F373</f>
        <v>5701.181</v>
      </c>
      <c r="G372" s="43">
        <f>G373</f>
        <v>5674.275000000001</v>
      </c>
      <c r="H372" s="43">
        <f>H373</f>
        <v>5674.275000000001</v>
      </c>
    </row>
    <row r="373" spans="1:8" ht="38.25">
      <c r="A373" s="48" t="s">
        <v>454</v>
      </c>
      <c r="B373" s="48" t="s">
        <v>453</v>
      </c>
      <c r="C373" s="48" t="str">
        <f>'прил.5'!E239</f>
        <v>0200000000</v>
      </c>
      <c r="D373" s="130"/>
      <c r="E373" s="11" t="str">
        <f>'прил.5'!G239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F373" s="43">
        <f>F379+F374</f>
        <v>5701.181</v>
      </c>
      <c r="G373" s="43">
        <f>G379+G374</f>
        <v>5674.275000000001</v>
      </c>
      <c r="H373" s="43">
        <f>H379+H374</f>
        <v>5674.275000000001</v>
      </c>
    </row>
    <row r="374" spans="1:8" ht="27" customHeight="1">
      <c r="A374" s="48" t="s">
        <v>454</v>
      </c>
      <c r="B374" s="48" t="s">
        <v>453</v>
      </c>
      <c r="C374" s="48" t="str">
        <f>'прил.5'!E497</f>
        <v>0210000000</v>
      </c>
      <c r="D374" s="130"/>
      <c r="E374" s="11" t="str">
        <f>'прил.5'!G497</f>
        <v>Подпрограмма "Развитие дошкольного и общего образования Спировского муниципального округа Тверской области"</v>
      </c>
      <c r="F374" s="43">
        <f>F375+F377</f>
        <v>563.8</v>
      </c>
      <c r="G374" s="43">
        <f>G375+G377</f>
        <v>563.8</v>
      </c>
      <c r="H374" s="43">
        <f>H375+H377</f>
        <v>563.8</v>
      </c>
    </row>
    <row r="375" spans="1:8" ht="12.75">
      <c r="A375" s="48" t="s">
        <v>454</v>
      </c>
      <c r="B375" s="48" t="s">
        <v>453</v>
      </c>
      <c r="C375" s="48" t="str">
        <f>'прил.5'!E498</f>
        <v>0210610240</v>
      </c>
      <c r="D375" s="130"/>
      <c r="E375" s="11" t="str">
        <f>'прил.5'!G498</f>
        <v>Организация отдыха детей в каникулярное время</v>
      </c>
      <c r="F375" s="43">
        <f>F376</f>
        <v>443.8</v>
      </c>
      <c r="G375" s="43">
        <f>G376</f>
        <v>443.8</v>
      </c>
      <c r="H375" s="43">
        <f>H376</f>
        <v>443.8</v>
      </c>
    </row>
    <row r="376" spans="1:8" ht="25.5">
      <c r="A376" s="48" t="s">
        <v>454</v>
      </c>
      <c r="B376" s="48" t="s">
        <v>453</v>
      </c>
      <c r="C376" s="48" t="str">
        <f>'прил.5'!E499</f>
        <v>0210610240</v>
      </c>
      <c r="D376" s="130">
        <v>600</v>
      </c>
      <c r="E376" s="11" t="str">
        <f>'прил.5'!G499</f>
        <v>Предоставление субсидий  бюджетным, автономным учреждениям и иным некоммерческим организациям</v>
      </c>
      <c r="F376" s="43">
        <f>'прил.5'!H499</f>
        <v>443.8</v>
      </c>
      <c r="G376" s="43">
        <f>'прил.5'!I499</f>
        <v>443.8</v>
      </c>
      <c r="H376" s="43">
        <f>'прил.5'!J499</f>
        <v>443.8</v>
      </c>
    </row>
    <row r="377" spans="1:8" ht="63.75">
      <c r="A377" s="48" t="s">
        <v>454</v>
      </c>
      <c r="B377" s="48" t="s">
        <v>453</v>
      </c>
      <c r="C377" s="48" t="str">
        <f>'прил.5'!E500</f>
        <v>02106S024Г</v>
      </c>
      <c r="D377" s="130"/>
      <c r="E377" s="11" t="str">
        <f>'прил.5'!G500</f>
        <v>Финансовое обеспечение муниципального задания на оказание муниципальных услуг (выполнение работ) муниципальными общеобразовательными учреждениями по организации летнего отдыха и занятости детей в каникулярное время за счет средств  бюджета муниципального округа</v>
      </c>
      <c r="F377" s="43">
        <f>F378</f>
        <v>120</v>
      </c>
      <c r="G377" s="43">
        <f>G378</f>
        <v>120</v>
      </c>
      <c r="H377" s="43">
        <f>H378</f>
        <v>120</v>
      </c>
    </row>
    <row r="378" spans="1:8" ht="25.5">
      <c r="A378" s="48" t="s">
        <v>454</v>
      </c>
      <c r="B378" s="48" t="s">
        <v>453</v>
      </c>
      <c r="C378" s="48" t="str">
        <f>'прил.5'!E501</f>
        <v>02106S024Г</v>
      </c>
      <c r="D378" s="130">
        <v>600</v>
      </c>
      <c r="E378" s="11" t="str">
        <f>'прил.5'!G501</f>
        <v>Предоставление субсидий  бюджетным, автономным учреждениям и иным некоммерческим организациям</v>
      </c>
      <c r="F378" s="43">
        <f>'прил.5'!H501</f>
        <v>120</v>
      </c>
      <c r="G378" s="43">
        <f>'прил.5'!I501</f>
        <v>120</v>
      </c>
      <c r="H378" s="43">
        <f>'прил.5'!J501</f>
        <v>120</v>
      </c>
    </row>
    <row r="379" spans="1:8" ht="12.75">
      <c r="A379" s="48" t="s">
        <v>454</v>
      </c>
      <c r="B379" s="48" t="s">
        <v>453</v>
      </c>
      <c r="C379" s="48" t="str">
        <f>'прил.5'!E240</f>
        <v>0290000000</v>
      </c>
      <c r="D379" s="48"/>
      <c r="E379" s="11" t="s">
        <v>19</v>
      </c>
      <c r="F379" s="43">
        <f>F380+F382+F385</f>
        <v>5137.380999999999</v>
      </c>
      <c r="G379" s="43">
        <f>G380+G382+G385</f>
        <v>5110.475</v>
      </c>
      <c r="H379" s="43">
        <f>H380+H382+H385</f>
        <v>5110.475</v>
      </c>
    </row>
    <row r="380" spans="1:9" ht="51">
      <c r="A380" s="48" t="s">
        <v>454</v>
      </c>
      <c r="B380" s="48" t="s">
        <v>453</v>
      </c>
      <c r="C380" s="48" t="str">
        <f>'прил.5'!E241</f>
        <v>029012001С</v>
      </c>
      <c r="D380" s="48"/>
      <c r="E380" s="11" t="str">
        <f>'прил.5'!G241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F380" s="43">
        <f>F381</f>
        <v>1764.927</v>
      </c>
      <c r="G380" s="43">
        <f>G381</f>
        <v>1738.021</v>
      </c>
      <c r="H380" s="43">
        <f>H381</f>
        <v>1738.021</v>
      </c>
      <c r="I380" s="132"/>
    </row>
    <row r="381" spans="1:9" ht="51">
      <c r="A381" s="48" t="s">
        <v>454</v>
      </c>
      <c r="B381" s="48" t="s">
        <v>453</v>
      </c>
      <c r="C381" s="48" t="str">
        <f>'прил.5'!E242</f>
        <v>029012001С</v>
      </c>
      <c r="D381" s="13" t="s">
        <v>9</v>
      </c>
      <c r="E381" s="19" t="s">
        <v>11</v>
      </c>
      <c r="F381" s="43">
        <f>'прил.5'!H242</f>
        <v>1764.927</v>
      </c>
      <c r="G381" s="43">
        <f>'прил.5'!I242</f>
        <v>1738.021</v>
      </c>
      <c r="H381" s="43">
        <f>'прил.5'!J242</f>
        <v>1738.021</v>
      </c>
      <c r="I381" s="132"/>
    </row>
    <row r="382" spans="1:8" ht="12.75">
      <c r="A382" s="48" t="s">
        <v>454</v>
      </c>
      <c r="B382" s="48" t="s">
        <v>453</v>
      </c>
      <c r="C382" s="48" t="str">
        <f>'прил.5'!E503</f>
        <v>029012005Д</v>
      </c>
      <c r="D382" s="46"/>
      <c r="E382" s="11" t="s">
        <v>8</v>
      </c>
      <c r="F382" s="43">
        <f>F383+F384</f>
        <v>1918.9879999999998</v>
      </c>
      <c r="G382" s="43">
        <f>G383+G384</f>
        <v>1918.9879999999998</v>
      </c>
      <c r="H382" s="43">
        <f>H383+H384</f>
        <v>1918.9879999999998</v>
      </c>
    </row>
    <row r="383" spans="1:10" ht="51">
      <c r="A383" s="48" t="s">
        <v>454</v>
      </c>
      <c r="B383" s="48" t="s">
        <v>453</v>
      </c>
      <c r="C383" s="48" t="str">
        <f>'прил.5'!E504</f>
        <v>029012005Д</v>
      </c>
      <c r="D383" s="48" t="s">
        <v>9</v>
      </c>
      <c r="E383" s="5" t="s">
        <v>11</v>
      </c>
      <c r="F383" s="43">
        <f>'прил.5'!H504</f>
        <v>1143.088</v>
      </c>
      <c r="G383" s="43">
        <f>'прил.5'!I504</f>
        <v>1143.088</v>
      </c>
      <c r="H383" s="43">
        <f>'прил.5'!J504</f>
        <v>1143.088</v>
      </c>
      <c r="J383" s="132"/>
    </row>
    <row r="384" spans="1:8" ht="25.5">
      <c r="A384" s="48" t="s">
        <v>454</v>
      </c>
      <c r="B384" s="48" t="s">
        <v>453</v>
      </c>
      <c r="C384" s="48" t="str">
        <f>'прил.5'!E505</f>
        <v>029012005Д</v>
      </c>
      <c r="D384" s="48" t="s">
        <v>12</v>
      </c>
      <c r="E384" s="6" t="s">
        <v>13</v>
      </c>
      <c r="F384" s="43">
        <f>'прил.5'!H505</f>
        <v>775.9</v>
      </c>
      <c r="G384" s="43">
        <f>'прил.5'!I505</f>
        <v>775.9</v>
      </c>
      <c r="H384" s="43">
        <f>'прил.5'!J505</f>
        <v>775.9</v>
      </c>
    </row>
    <row r="385" spans="1:8" ht="12.75">
      <c r="A385" s="48" t="s">
        <v>454</v>
      </c>
      <c r="B385" s="48" t="s">
        <v>453</v>
      </c>
      <c r="C385" s="48" t="str">
        <f>'прил.5'!E506</f>
        <v>029012006Д</v>
      </c>
      <c r="D385" s="48"/>
      <c r="E385" s="11" t="s">
        <v>496</v>
      </c>
      <c r="F385" s="43">
        <f>F386+F387</f>
        <v>1453.466</v>
      </c>
      <c r="G385" s="43">
        <f>G386+G387</f>
        <v>1453.466</v>
      </c>
      <c r="H385" s="43">
        <f>H386+H387</f>
        <v>1453.466</v>
      </c>
    </row>
    <row r="386" spans="1:8" ht="51">
      <c r="A386" s="48" t="s">
        <v>454</v>
      </c>
      <c r="B386" s="48" t="s">
        <v>453</v>
      </c>
      <c r="C386" s="48" t="str">
        <f>'прил.5'!E507</f>
        <v>029012006Д</v>
      </c>
      <c r="D386" s="48" t="s">
        <v>9</v>
      </c>
      <c r="E386" s="5" t="s">
        <v>11</v>
      </c>
      <c r="F386" s="43">
        <f>'прил.5'!H507</f>
        <v>1349.466</v>
      </c>
      <c r="G386" s="43">
        <f>'прил.5'!I507</f>
        <v>1349.466</v>
      </c>
      <c r="H386" s="43">
        <f>'прил.5'!J507</f>
        <v>1349.466</v>
      </c>
    </row>
    <row r="387" spans="1:8" ht="25.5">
      <c r="A387" s="48" t="s">
        <v>454</v>
      </c>
      <c r="B387" s="48" t="s">
        <v>453</v>
      </c>
      <c r="C387" s="48" t="str">
        <f>'прил.5'!E508</f>
        <v>029012006Д</v>
      </c>
      <c r="D387" s="48" t="s">
        <v>12</v>
      </c>
      <c r="E387" s="6" t="s">
        <v>13</v>
      </c>
      <c r="F387" s="43">
        <f>'прил.5'!H508</f>
        <v>104</v>
      </c>
      <c r="G387" s="43">
        <f>'прил.5'!I508</f>
        <v>104</v>
      </c>
      <c r="H387" s="43">
        <f>'прил.5'!J508</f>
        <v>104</v>
      </c>
    </row>
    <row r="388" spans="1:8" ht="12.75">
      <c r="A388" s="143" t="s">
        <v>458</v>
      </c>
      <c r="B388" s="143"/>
      <c r="C388" s="144"/>
      <c r="D388" s="143"/>
      <c r="E388" s="145" t="s">
        <v>160</v>
      </c>
      <c r="F388" s="146">
        <f>F389+F425</f>
        <v>40623.79899999999</v>
      </c>
      <c r="G388" s="146">
        <f>G389+G425</f>
        <v>42341.45</v>
      </c>
      <c r="H388" s="146">
        <f>H389+H425</f>
        <v>42055.526</v>
      </c>
    </row>
    <row r="389" spans="1:8" ht="12.75">
      <c r="A389" s="48" t="s">
        <v>458</v>
      </c>
      <c r="B389" s="48" t="s">
        <v>448</v>
      </c>
      <c r="C389" s="129"/>
      <c r="D389" s="130"/>
      <c r="E389" s="133" t="s">
        <v>459</v>
      </c>
      <c r="F389" s="43">
        <f>F390+F421</f>
        <v>33271.91499999999</v>
      </c>
      <c r="G389" s="43">
        <f>G390+G421</f>
        <v>35006.384</v>
      </c>
      <c r="H389" s="43">
        <f>H390+H421</f>
        <v>34720.46</v>
      </c>
    </row>
    <row r="390" spans="1:8" ht="38.25">
      <c r="A390" s="48" t="s">
        <v>458</v>
      </c>
      <c r="B390" s="48" t="s">
        <v>448</v>
      </c>
      <c r="C390" s="48" t="str">
        <f>'прил.5'!E370</f>
        <v>0300000000</v>
      </c>
      <c r="D390" s="130"/>
      <c r="E390" s="11" t="str">
        <f>'прил.5'!G370</f>
        <v>Муниципальная программа Спировского муниципального округа Тверской области "Культура Спировского муниципального округа" на 2022-2027 годы</v>
      </c>
      <c r="F390" s="43">
        <f>F391+F412</f>
        <v>33260.91499999999</v>
      </c>
      <c r="G390" s="43">
        <f>G391+G412</f>
        <v>34995.384</v>
      </c>
      <c r="H390" s="43">
        <f>H391+H412</f>
        <v>34709.46</v>
      </c>
    </row>
    <row r="391" spans="1:8" ht="35.25" customHeight="1">
      <c r="A391" s="48" t="s">
        <v>458</v>
      </c>
      <c r="B391" s="48" t="s">
        <v>448</v>
      </c>
      <c r="C391" s="48" t="str">
        <f>'прил.5'!E371</f>
        <v>0310000000</v>
      </c>
      <c r="D391" s="48"/>
      <c r="E391" s="11" t="str">
        <f>'прил.5'!G371</f>
        <v>Подпрограмма "Сохранение и развитие сферы культуры Спировского муниципального округа" </v>
      </c>
      <c r="F391" s="43">
        <f>F398+F402+F408+F392+F394+F404+F396+F400+F406+F410</f>
        <v>32880.91499999999</v>
      </c>
      <c r="G391" s="43">
        <f>G398+G402+G408+G392+G394+G404+G396+G400+G406+G410</f>
        <v>34615.384</v>
      </c>
      <c r="H391" s="43">
        <f>H398+H402+H408+H392+H394+H404+H396+H400+H406+H410</f>
        <v>34329.46</v>
      </c>
    </row>
    <row r="392" spans="1:8" ht="25.5">
      <c r="A392" s="48" t="s">
        <v>458</v>
      </c>
      <c r="B392" s="48" t="s">
        <v>448</v>
      </c>
      <c r="C392" s="48" t="str">
        <f>'прил.5'!E372</f>
        <v>0310110680</v>
      </c>
      <c r="D392" s="48"/>
      <c r="E392" s="11" t="str">
        <f>'прил.5'!G372</f>
        <v>Повышение заработной платы  работникам муниципальных учреждений культуры за счет средств областного бюджета</v>
      </c>
      <c r="F392" s="43">
        <f>F393</f>
        <v>5020</v>
      </c>
      <c r="G392" s="43">
        <f>G393</f>
        <v>5020</v>
      </c>
      <c r="H392" s="43">
        <f>H393</f>
        <v>5020</v>
      </c>
    </row>
    <row r="393" spans="1:8" ht="25.5">
      <c r="A393" s="48" t="s">
        <v>458</v>
      </c>
      <c r="B393" s="48" t="s">
        <v>448</v>
      </c>
      <c r="C393" s="48" t="str">
        <f>'прил.5'!E373</f>
        <v>0310110680</v>
      </c>
      <c r="D393" s="8" t="s">
        <v>16</v>
      </c>
      <c r="E393" s="6" t="s">
        <v>5</v>
      </c>
      <c r="F393" s="43">
        <f>'прил.5'!H373</f>
        <v>5020</v>
      </c>
      <c r="G393" s="43">
        <f>'прил.5'!I373</f>
        <v>5020</v>
      </c>
      <c r="H393" s="43">
        <f>'прил.5'!J373</f>
        <v>5020</v>
      </c>
    </row>
    <row r="394" spans="1:8" ht="25.5">
      <c r="A394" s="48" t="s">
        <v>458</v>
      </c>
      <c r="B394" s="48" t="s">
        <v>448</v>
      </c>
      <c r="C394" s="48" t="str">
        <f>'прил.5'!E374</f>
        <v>03101S068Г</v>
      </c>
      <c r="D394" s="48"/>
      <c r="E394" s="11" t="str">
        <f>'прил.5'!G374</f>
        <v>Расходы на повышение заработной платы  работникам муниципальных учреждений культуры за счет средств бюджета муниципального округа</v>
      </c>
      <c r="F394" s="43">
        <f>F395</f>
        <v>131.3</v>
      </c>
      <c r="G394" s="43">
        <f>G395</f>
        <v>131.3</v>
      </c>
      <c r="H394" s="43">
        <f>H395</f>
        <v>131.3</v>
      </c>
    </row>
    <row r="395" spans="1:8" ht="25.5">
      <c r="A395" s="48" t="s">
        <v>458</v>
      </c>
      <c r="B395" s="48" t="s">
        <v>448</v>
      </c>
      <c r="C395" s="48" t="str">
        <f>'прил.5'!E375</f>
        <v>03101S068Г</v>
      </c>
      <c r="D395" s="8" t="s">
        <v>16</v>
      </c>
      <c r="E395" s="6" t="s">
        <v>5</v>
      </c>
      <c r="F395" s="43">
        <f>'прил.5'!H375</f>
        <v>131.3</v>
      </c>
      <c r="G395" s="43">
        <f>'прил.5'!I375</f>
        <v>131.3</v>
      </c>
      <c r="H395" s="43">
        <f>'прил.5'!J375</f>
        <v>131.3</v>
      </c>
    </row>
    <row r="396" spans="1:10" ht="38.25">
      <c r="A396" s="48" t="s">
        <v>458</v>
      </c>
      <c r="B396" s="48" t="s">
        <v>448</v>
      </c>
      <c r="C396" s="48" t="str">
        <f>'прил.5'!E376</f>
        <v>031012001В</v>
      </c>
      <c r="D396" s="8"/>
      <c r="E396" s="6" t="str">
        <f>'прил.5'!G376</f>
        <v>Предоставление субсидий   муниципальным библиотечным учреждениям округа на иные цели за счет средств  бюджета муниципального округа</v>
      </c>
      <c r="F396" s="43">
        <f>'прил.5'!H376</f>
        <v>382</v>
      </c>
      <c r="G396" s="43">
        <f>'прил.5'!I376</f>
        <v>190</v>
      </c>
      <c r="H396" s="43">
        <f>'прил.5'!J376</f>
        <v>150</v>
      </c>
      <c r="J396" s="132"/>
    </row>
    <row r="397" spans="1:8" ht="25.5">
      <c r="A397" s="48" t="s">
        <v>458</v>
      </c>
      <c r="B397" s="48" t="s">
        <v>448</v>
      </c>
      <c r="C397" s="48" t="str">
        <f>'прил.5'!E377</f>
        <v>031012001В</v>
      </c>
      <c r="D397" s="8" t="s">
        <v>16</v>
      </c>
      <c r="E397" s="6" t="s">
        <v>5</v>
      </c>
      <c r="F397" s="43">
        <f>'прил.5'!H377</f>
        <v>382</v>
      </c>
      <c r="G397" s="43">
        <f>'прил.5'!I377</f>
        <v>190</v>
      </c>
      <c r="H397" s="43">
        <f>'прил.5'!J377</f>
        <v>150</v>
      </c>
    </row>
    <row r="398" spans="1:9" ht="25.5">
      <c r="A398" s="48" t="s">
        <v>458</v>
      </c>
      <c r="B398" s="48" t="s">
        <v>448</v>
      </c>
      <c r="C398" s="48" t="str">
        <f>'прил.5'!E378</f>
        <v>031012001Г</v>
      </c>
      <c r="D398" s="48"/>
      <c r="E398" s="11" t="str">
        <f>'прил.5'!G378</f>
        <v>Библиотечное обслуживание населения муниципальными учреждениями библиотечного типа</v>
      </c>
      <c r="F398" s="43">
        <f>F399</f>
        <v>5180.365</v>
      </c>
      <c r="G398" s="43">
        <f>G399</f>
        <v>5417.941</v>
      </c>
      <c r="H398" s="43">
        <f>H399</f>
        <v>5480.48</v>
      </c>
      <c r="I398" s="132"/>
    </row>
    <row r="399" spans="1:8" ht="25.5">
      <c r="A399" s="48" t="s">
        <v>458</v>
      </c>
      <c r="B399" s="48" t="s">
        <v>448</v>
      </c>
      <c r="C399" s="48" t="str">
        <f>'прил.5'!E379</f>
        <v>031012001Г</v>
      </c>
      <c r="D399" s="8" t="s">
        <v>16</v>
      </c>
      <c r="E399" s="6" t="s">
        <v>5</v>
      </c>
      <c r="F399" s="43">
        <f>'прил.5'!H379</f>
        <v>5180.365</v>
      </c>
      <c r="G399" s="43">
        <f>'прил.5'!I379</f>
        <v>5417.941</v>
      </c>
      <c r="H399" s="43">
        <f>'прил.5'!J379</f>
        <v>5480.48</v>
      </c>
    </row>
    <row r="400" spans="1:8" ht="35.25" customHeight="1">
      <c r="A400" s="48" t="s">
        <v>458</v>
      </c>
      <c r="B400" s="48" t="s">
        <v>448</v>
      </c>
      <c r="C400" s="48" t="str">
        <f>'прил.5'!E380</f>
        <v>03101L5192</v>
      </c>
      <c r="D400" s="8"/>
      <c r="E400" s="6" t="str">
        <f>'прил.5'!G380</f>
        <v>Мероприятия по модернизации библиотек в части комплектования книжных фондов библиотек</v>
      </c>
      <c r="F400" s="43">
        <f>F401</f>
        <v>20</v>
      </c>
      <c r="G400" s="43">
        <f>G401</f>
        <v>20</v>
      </c>
      <c r="H400" s="43">
        <f>H401</f>
        <v>20</v>
      </c>
    </row>
    <row r="401" spans="1:8" ht="25.5">
      <c r="A401" s="48" t="s">
        <v>458</v>
      </c>
      <c r="B401" s="48" t="s">
        <v>448</v>
      </c>
      <c r="C401" s="48" t="str">
        <f>'прил.5'!E381</f>
        <v>03101L5192</v>
      </c>
      <c r="D401" s="8" t="s">
        <v>16</v>
      </c>
      <c r="E401" s="6" t="s">
        <v>5</v>
      </c>
      <c r="F401" s="43">
        <f>'прил.5'!H381</f>
        <v>20</v>
      </c>
      <c r="G401" s="43">
        <f>'прил.5'!I381</f>
        <v>20</v>
      </c>
      <c r="H401" s="43">
        <f>'прил.5'!J381</f>
        <v>20</v>
      </c>
    </row>
    <row r="402" spans="1:8" ht="25.5">
      <c r="A402" s="48" t="s">
        <v>458</v>
      </c>
      <c r="B402" s="48" t="s">
        <v>448</v>
      </c>
      <c r="C402" s="48" t="str">
        <f>'прил.5'!E382</f>
        <v>031022004Г</v>
      </c>
      <c r="D402" s="48"/>
      <c r="E402" s="6" t="s">
        <v>430</v>
      </c>
      <c r="F402" s="34">
        <f>F403</f>
        <v>568.512</v>
      </c>
      <c r="G402" s="34">
        <f>G403</f>
        <v>595.433</v>
      </c>
      <c r="H402" s="34">
        <f>H403</f>
        <v>595.433</v>
      </c>
    </row>
    <row r="403" spans="1:11" ht="25.5">
      <c r="A403" s="48" t="s">
        <v>458</v>
      </c>
      <c r="B403" s="48" t="s">
        <v>448</v>
      </c>
      <c r="C403" s="48" t="str">
        <f>'прил.5'!E383</f>
        <v>031022004Г</v>
      </c>
      <c r="D403" s="8" t="s">
        <v>16</v>
      </c>
      <c r="E403" s="19" t="s">
        <v>5</v>
      </c>
      <c r="F403" s="34">
        <f>'прил.5'!H383</f>
        <v>568.512</v>
      </c>
      <c r="G403" s="34">
        <f>'прил.5'!I383</f>
        <v>595.433</v>
      </c>
      <c r="H403" s="34">
        <f>'прил.5'!J383</f>
        <v>595.433</v>
      </c>
      <c r="K403" s="132"/>
    </row>
    <row r="404" spans="1:11" ht="25.5">
      <c r="A404" s="48" t="s">
        <v>458</v>
      </c>
      <c r="B404" s="48" t="s">
        <v>448</v>
      </c>
      <c r="C404" s="48" t="str">
        <f>'прил.5'!E384</f>
        <v>0310210680</v>
      </c>
      <c r="D404" s="8"/>
      <c r="E404" s="19" t="str">
        <f>'прил.5'!G384</f>
        <v>Повышение заработной платы  работникам муниципальных учреждений культуры за счет средств областного бюджета</v>
      </c>
      <c r="F404" s="34">
        <f>F405</f>
        <v>7969</v>
      </c>
      <c r="G404" s="34">
        <f>G405</f>
        <v>7969</v>
      </c>
      <c r="H404" s="34">
        <f>H405</f>
        <v>7969</v>
      </c>
      <c r="K404" s="132"/>
    </row>
    <row r="405" spans="1:11" ht="25.5">
      <c r="A405" s="48" t="s">
        <v>458</v>
      </c>
      <c r="B405" s="48" t="s">
        <v>448</v>
      </c>
      <c r="C405" s="48" t="str">
        <f>'прил.5'!E385</f>
        <v>0310210680</v>
      </c>
      <c r="D405" s="8" t="s">
        <v>16</v>
      </c>
      <c r="E405" s="19" t="s">
        <v>5</v>
      </c>
      <c r="F405" s="34">
        <f>'прил.5'!H385</f>
        <v>7969</v>
      </c>
      <c r="G405" s="34">
        <f>'прил.5'!I385</f>
        <v>7969</v>
      </c>
      <c r="H405" s="34">
        <f>'прил.5'!J385</f>
        <v>7969</v>
      </c>
      <c r="K405" s="132"/>
    </row>
    <row r="406" spans="1:11" ht="36" customHeight="1">
      <c r="A406" s="48" t="s">
        <v>458</v>
      </c>
      <c r="B406" s="48" t="s">
        <v>448</v>
      </c>
      <c r="C406" s="48" t="str">
        <f>'прил.5'!E386</f>
        <v>031022006В</v>
      </c>
      <c r="D406" s="8"/>
      <c r="E406" s="19" t="str">
        <f>'прил.5'!G386</f>
        <v>Предоставление субсидий учреждениям культурно-досугового обслуживания населения округа на иные цели за счет средств  бюджета муниципального округа</v>
      </c>
      <c r="F406" s="34">
        <f>'прил.5'!H386</f>
        <v>607.907</v>
      </c>
      <c r="G406" s="34">
        <f>'прил.5'!I386</f>
        <v>3133.406</v>
      </c>
      <c r="H406" s="34">
        <f>'прил.5'!J386</f>
        <v>2530.878</v>
      </c>
      <c r="K406" s="132"/>
    </row>
    <row r="407" spans="1:11" ht="27" customHeight="1">
      <c r="A407" s="48" t="s">
        <v>458</v>
      </c>
      <c r="B407" s="48" t="s">
        <v>448</v>
      </c>
      <c r="C407" s="48" t="str">
        <f>'прил.5'!E387</f>
        <v>031022006В</v>
      </c>
      <c r="D407" s="8" t="s">
        <v>16</v>
      </c>
      <c r="E407" s="19" t="s">
        <v>5</v>
      </c>
      <c r="F407" s="34">
        <f>'прил.5'!H387</f>
        <v>607.907</v>
      </c>
      <c r="G407" s="34">
        <f>'прил.5'!I387</f>
        <v>3133.406</v>
      </c>
      <c r="H407" s="34">
        <f>'прил.5'!J387</f>
        <v>2530.878</v>
      </c>
      <c r="K407" s="132"/>
    </row>
    <row r="408" spans="1:8" ht="12.75">
      <c r="A408" s="48" t="s">
        <v>458</v>
      </c>
      <c r="B408" s="48" t="s">
        <v>448</v>
      </c>
      <c r="C408" s="48" t="str">
        <f>'прил.5'!E388</f>
        <v>031022006Г</v>
      </c>
      <c r="D408" s="48"/>
      <c r="E408" s="6" t="str">
        <f>'прил.5'!G388</f>
        <v>Культурно-досуговое обслуживание населения округа</v>
      </c>
      <c r="F408" s="34">
        <f>F409</f>
        <v>11989.831</v>
      </c>
      <c r="G408" s="34">
        <f>G409</f>
        <v>12138.304</v>
      </c>
      <c r="H408" s="34">
        <f>H409</f>
        <v>12432.369</v>
      </c>
    </row>
    <row r="409" spans="1:11" ht="25.5">
      <c r="A409" s="48" t="s">
        <v>458</v>
      </c>
      <c r="B409" s="48" t="s">
        <v>448</v>
      </c>
      <c r="C409" s="48" t="str">
        <f>'прил.5'!E389</f>
        <v>031022006Г</v>
      </c>
      <c r="D409" s="8" t="s">
        <v>16</v>
      </c>
      <c r="E409" s="6" t="s">
        <v>5</v>
      </c>
      <c r="F409" s="34">
        <f>'прил.5'!H389</f>
        <v>11989.831</v>
      </c>
      <c r="G409" s="34">
        <f>'прил.5'!I389</f>
        <v>12138.304</v>
      </c>
      <c r="H409" s="34">
        <f>'прил.5'!J389</f>
        <v>12432.369</v>
      </c>
      <c r="I409" s="132"/>
      <c r="K409" s="132"/>
    </row>
    <row r="410" spans="1:11" ht="51">
      <c r="A410" s="48" t="s">
        <v>458</v>
      </c>
      <c r="B410" s="48" t="s">
        <v>448</v>
      </c>
      <c r="C410" s="48" t="str">
        <f>'прил.5'!E390</f>
        <v>031022038В</v>
      </c>
      <c r="D410" s="8"/>
      <c r="E410" s="6" t="str">
        <f>'прил.5'!G390</f>
        <v>Проведение государственной экспертизы проектной документации и результатов инженерных изысканий, по объекту "Реконструкция районного Дома Культуры. Адрес объекта: Тверская область Спировский район, пос. Спирово, площадь Советская, д.8" </v>
      </c>
      <c r="F410" s="34">
        <f>'прил.5'!H390</f>
        <v>1012</v>
      </c>
      <c r="G410" s="34">
        <f>'прил.5'!I390</f>
        <v>0</v>
      </c>
      <c r="H410" s="34">
        <f>'прил.5'!J390</f>
        <v>0</v>
      </c>
      <c r="I410" s="132"/>
      <c r="K410" s="132"/>
    </row>
    <row r="411" spans="1:11" ht="25.5">
      <c r="A411" s="48" t="s">
        <v>458</v>
      </c>
      <c r="B411" s="48" t="s">
        <v>448</v>
      </c>
      <c r="C411" s="48" t="str">
        <f>'прил.5'!E391</f>
        <v>031022038В</v>
      </c>
      <c r="D411" s="8" t="s">
        <v>16</v>
      </c>
      <c r="E411" s="6" t="s">
        <v>5</v>
      </c>
      <c r="F411" s="34">
        <f>'прил.5'!H391</f>
        <v>1012</v>
      </c>
      <c r="G411" s="34">
        <f>'прил.5'!I391</f>
        <v>0</v>
      </c>
      <c r="H411" s="34">
        <f>'прил.5'!J391</f>
        <v>0</v>
      </c>
      <c r="I411" s="132"/>
      <c r="K411" s="132"/>
    </row>
    <row r="412" spans="1:11" ht="27.75" customHeight="1">
      <c r="A412" s="48" t="s">
        <v>458</v>
      </c>
      <c r="B412" s="48" t="s">
        <v>448</v>
      </c>
      <c r="C412" s="48" t="str">
        <f>'прил.5'!E392</f>
        <v>0320000000</v>
      </c>
      <c r="D412" s="8"/>
      <c r="E412" s="6" t="str">
        <f>'прил.5'!G392</f>
        <v>Подпрограмма "Реализация доходогенерирующихся проектов в Спировском муниципальном округе"</v>
      </c>
      <c r="F412" s="34">
        <f>F413+F415+F417+F419</f>
        <v>380</v>
      </c>
      <c r="G412" s="34">
        <f>G413+G415+G417+G419</f>
        <v>380</v>
      </c>
      <c r="H412" s="34">
        <f>H413+H415+H417+H419</f>
        <v>380</v>
      </c>
      <c r="K412" s="132"/>
    </row>
    <row r="413" spans="1:11" ht="25.5">
      <c r="A413" s="48" t="s">
        <v>458</v>
      </c>
      <c r="B413" s="48" t="s">
        <v>448</v>
      </c>
      <c r="C413" s="48" t="str">
        <f>'прил.5'!E393</f>
        <v>032022030Г</v>
      </c>
      <c r="D413" s="8"/>
      <c r="E413" s="6" t="str">
        <f>'прил.5'!G393</f>
        <v>Реализация доходогенерирующихся проектов на территории Спировского муниципального округа </v>
      </c>
      <c r="F413" s="34">
        <f>F414</f>
        <v>180</v>
      </c>
      <c r="G413" s="34">
        <f>G414</f>
        <v>180</v>
      </c>
      <c r="H413" s="34">
        <f>H414</f>
        <v>180</v>
      </c>
      <c r="K413" s="132"/>
    </row>
    <row r="414" spans="1:11" ht="25.5">
      <c r="A414" s="48" t="s">
        <v>458</v>
      </c>
      <c r="B414" s="48" t="s">
        <v>448</v>
      </c>
      <c r="C414" s="48" t="str">
        <f>'прил.5'!E394</f>
        <v>032022030Г</v>
      </c>
      <c r="D414" s="8" t="s">
        <v>16</v>
      </c>
      <c r="E414" s="6" t="str">
        <f>'прил.5'!G394</f>
        <v>Предоставление субсидий  бюджетным, автономным учреждениям и иным некоммерческим организациям</v>
      </c>
      <c r="F414" s="34">
        <f>'прил.5'!H394</f>
        <v>180</v>
      </c>
      <c r="G414" s="34">
        <f>'прил.5'!I394</f>
        <v>180</v>
      </c>
      <c r="H414" s="34">
        <f>'прил.5'!J394</f>
        <v>180</v>
      </c>
      <c r="K414" s="132"/>
    </row>
    <row r="415" spans="1:11" ht="12.75">
      <c r="A415" s="48" t="s">
        <v>458</v>
      </c>
      <c r="B415" s="48" t="s">
        <v>448</v>
      </c>
      <c r="C415" s="48" t="str">
        <f>'прил.5'!E395</f>
        <v>032022031Г</v>
      </c>
      <c r="D415" s="8"/>
      <c r="E415" s="6" t="str">
        <f>'прил.5'!G395</f>
        <v>Организация Козловского фестиваля карельской культуры  «Ома Ранда»  </v>
      </c>
      <c r="F415" s="34">
        <f>F416</f>
        <v>77</v>
      </c>
      <c r="G415" s="34">
        <f>G416</f>
        <v>77</v>
      </c>
      <c r="H415" s="34">
        <f>H416</f>
        <v>77</v>
      </c>
      <c r="K415" s="132"/>
    </row>
    <row r="416" spans="1:11" ht="25.5">
      <c r="A416" s="48" t="s">
        <v>458</v>
      </c>
      <c r="B416" s="48" t="s">
        <v>448</v>
      </c>
      <c r="C416" s="48" t="str">
        <f>'прил.5'!E396</f>
        <v>032022031Г</v>
      </c>
      <c r="D416" s="8" t="s">
        <v>16</v>
      </c>
      <c r="E416" s="6" t="str">
        <f>'прил.5'!G396</f>
        <v>Предоставление субсидий  бюджетным, автономным учреждениям и иным некоммерческим организациям</v>
      </c>
      <c r="F416" s="34">
        <f>'прил.5'!H396</f>
        <v>77</v>
      </c>
      <c r="G416" s="34">
        <f>'прил.5'!I396</f>
        <v>77</v>
      </c>
      <c r="H416" s="34">
        <f>'прил.5'!J396</f>
        <v>77</v>
      </c>
      <c r="K416" s="132"/>
    </row>
    <row r="417" spans="1:11" ht="12.75">
      <c r="A417" s="48" t="s">
        <v>458</v>
      </c>
      <c r="B417" s="48" t="s">
        <v>448</v>
      </c>
      <c r="C417" s="48" t="str">
        <f>'прил.5'!E397</f>
        <v>032022034Г</v>
      </c>
      <c r="D417" s="8"/>
      <c r="E417" s="6" t="str">
        <f>'прил.5'!G397</f>
        <v>Изготовление рекламной продукции туристической направленности</v>
      </c>
      <c r="F417" s="34">
        <f>F418</f>
        <v>120</v>
      </c>
      <c r="G417" s="34">
        <f>G418</f>
        <v>120</v>
      </c>
      <c r="H417" s="34">
        <f>H418</f>
        <v>120</v>
      </c>
      <c r="K417" s="132"/>
    </row>
    <row r="418" spans="1:11" ht="25.5">
      <c r="A418" s="48" t="s">
        <v>458</v>
      </c>
      <c r="B418" s="48" t="s">
        <v>448</v>
      </c>
      <c r="C418" s="48" t="str">
        <f>'прил.5'!E398</f>
        <v>032022034Г</v>
      </c>
      <c r="D418" s="8" t="s">
        <v>16</v>
      </c>
      <c r="E418" s="6" t="str">
        <f>'прил.5'!G398</f>
        <v>Предоставление субсидий  бюджетным, автономным учреждениям и иным некоммерческим организациям</v>
      </c>
      <c r="F418" s="34">
        <f>'прил.5'!H398</f>
        <v>120</v>
      </c>
      <c r="G418" s="34">
        <f>'прил.5'!I398</f>
        <v>120</v>
      </c>
      <c r="H418" s="34">
        <f>'прил.5'!J398</f>
        <v>120</v>
      </c>
      <c r="K418" s="132"/>
    </row>
    <row r="419" spans="1:11" ht="12.75">
      <c r="A419" s="48" t="s">
        <v>458</v>
      </c>
      <c r="B419" s="48" t="s">
        <v>448</v>
      </c>
      <c r="C419" s="48" t="str">
        <f>'прил.5'!E399</f>
        <v>032022035Г</v>
      </c>
      <c r="D419" s="8"/>
      <c r="E419" s="6" t="str">
        <f>'прил.5'!G399</f>
        <v>Обеспечение ведения туристического сайта</v>
      </c>
      <c r="F419" s="34">
        <f>F420</f>
        <v>3</v>
      </c>
      <c r="G419" s="34">
        <f>G420</f>
        <v>3</v>
      </c>
      <c r="H419" s="34">
        <f>H420</f>
        <v>3</v>
      </c>
      <c r="K419" s="132"/>
    </row>
    <row r="420" spans="1:11" ht="25.5">
      <c r="A420" s="48" t="s">
        <v>458</v>
      </c>
      <c r="B420" s="48" t="s">
        <v>448</v>
      </c>
      <c r="C420" s="48" t="str">
        <f>'прил.5'!E400</f>
        <v>032022035Г</v>
      </c>
      <c r="D420" s="8" t="s">
        <v>16</v>
      </c>
      <c r="E420" s="6" t="str">
        <f>'прил.5'!G400</f>
        <v>Предоставление субсидий  бюджетным, автономным учреждениям и иным некоммерческим организациям</v>
      </c>
      <c r="F420" s="34">
        <f>'прил.5'!H400</f>
        <v>3</v>
      </c>
      <c r="G420" s="34">
        <f>'прил.5'!I400</f>
        <v>3</v>
      </c>
      <c r="H420" s="34">
        <f>'прил.5'!J400</f>
        <v>3</v>
      </c>
      <c r="K420" s="132"/>
    </row>
    <row r="421" spans="1:11" ht="55.5" customHeight="1">
      <c r="A421" s="48" t="s">
        <v>458</v>
      </c>
      <c r="B421" s="48" t="s">
        <v>448</v>
      </c>
      <c r="C421" s="48" t="str">
        <f>'прил.5'!E401</f>
        <v>0500000000</v>
      </c>
      <c r="D421" s="8"/>
      <c r="E421" s="6" t="str">
        <f>'прил.5'!G482</f>
        <v>Муниципальная программа Спировского муниципального округа Тверской области "Содействие временной занятости безработных и ищущих работу граждан в Спировском муниципальном округе Тверской области" на 2022-2027 годы</v>
      </c>
      <c r="F421" s="34">
        <f aca="true" t="shared" si="26" ref="F421:H423">F422</f>
        <v>11</v>
      </c>
      <c r="G421" s="34">
        <f t="shared" si="26"/>
        <v>11</v>
      </c>
      <c r="H421" s="34">
        <f t="shared" si="26"/>
        <v>11</v>
      </c>
      <c r="K421" s="132"/>
    </row>
    <row r="422" spans="1:11" ht="38.25">
      <c r="A422" s="48" t="s">
        <v>458</v>
      </c>
      <c r="B422" s="48" t="s">
        <v>448</v>
      </c>
      <c r="C422" s="48" t="str">
        <f>'прил.5'!E402</f>
        <v>0520000000</v>
      </c>
      <c r="D422" s="8"/>
      <c r="E422" s="6" t="str">
        <f>'прил.5'!G483</f>
        <v>Подпрограмма "Организация временного трудоустройства несовершеннолетних граждан в возрасте от 14 до 18 лет в свободное от учебы время на территории Спировского муниципального округа"</v>
      </c>
      <c r="F422" s="34">
        <f t="shared" si="26"/>
        <v>11</v>
      </c>
      <c r="G422" s="34">
        <f t="shared" si="26"/>
        <v>11</v>
      </c>
      <c r="H422" s="34">
        <f t="shared" si="26"/>
        <v>11</v>
      </c>
      <c r="K422" s="132"/>
    </row>
    <row r="423" spans="1:11" ht="38.25">
      <c r="A423" s="48" t="s">
        <v>458</v>
      </c>
      <c r="B423" s="48" t="s">
        <v>448</v>
      </c>
      <c r="C423" s="48" t="str">
        <f>'прил.5'!E403</f>
        <v>052012002В</v>
      </c>
      <c r="D423" s="8"/>
      <c r="E423" s="6" t="str">
        <f>'прил.5'!G403</f>
        <v>Организация временного трудоустройства несовершеннолетних граждан в возрасте от 14 до 18 лет в свободное от учебы время в учреждениях культуры</v>
      </c>
      <c r="F423" s="34">
        <f t="shared" si="26"/>
        <v>11</v>
      </c>
      <c r="G423" s="34">
        <f t="shared" si="26"/>
        <v>11</v>
      </c>
      <c r="H423" s="34">
        <f t="shared" si="26"/>
        <v>11</v>
      </c>
      <c r="K423" s="132"/>
    </row>
    <row r="424" spans="1:11" ht="25.5">
      <c r="A424" s="48" t="s">
        <v>458</v>
      </c>
      <c r="B424" s="48" t="s">
        <v>448</v>
      </c>
      <c r="C424" s="48" t="str">
        <f>'прил.5'!E404</f>
        <v>052012002В</v>
      </c>
      <c r="D424" s="8" t="s">
        <v>16</v>
      </c>
      <c r="E424" s="6" t="str">
        <f>'прил.5'!G404</f>
        <v>Предоставление субсидий  бюджетным, автономным учреждениям и иным некоммерческим организациям</v>
      </c>
      <c r="F424" s="34">
        <f>'прил.5'!H404</f>
        <v>11</v>
      </c>
      <c r="G424" s="34">
        <f>'прил.5'!I404</f>
        <v>11</v>
      </c>
      <c r="H424" s="34">
        <f>'прил.5'!J404</f>
        <v>11</v>
      </c>
      <c r="K424" s="132"/>
    </row>
    <row r="425" spans="1:8" ht="12.75">
      <c r="A425" s="48" t="s">
        <v>458</v>
      </c>
      <c r="B425" s="48" t="s">
        <v>451</v>
      </c>
      <c r="C425" s="129"/>
      <c r="D425" s="130"/>
      <c r="E425" s="11" t="s">
        <v>502</v>
      </c>
      <c r="F425" s="34">
        <f aca="true" t="shared" si="27" ref="F425:H426">F426</f>
        <v>7351.884</v>
      </c>
      <c r="G425" s="34">
        <f t="shared" si="27"/>
        <v>7335.066000000001</v>
      </c>
      <c r="H425" s="34">
        <f t="shared" si="27"/>
        <v>7335.066000000001</v>
      </c>
    </row>
    <row r="426" spans="1:8" ht="38.25">
      <c r="A426" s="48" t="s">
        <v>458</v>
      </c>
      <c r="B426" s="48" t="s">
        <v>451</v>
      </c>
      <c r="C426" s="48" t="str">
        <f>'прил.5'!E245</f>
        <v>0300000000</v>
      </c>
      <c r="D426" s="130"/>
      <c r="E426" s="11" t="str">
        <f>'прил.5'!G245</f>
        <v>Муниципальная программа Спировского муниципального округа Тверской области "Культура Спировского муниципального округа" на 2022-2027 годы</v>
      </c>
      <c r="F426" s="34">
        <f t="shared" si="27"/>
        <v>7351.884</v>
      </c>
      <c r="G426" s="34">
        <f t="shared" si="27"/>
        <v>7335.066000000001</v>
      </c>
      <c r="H426" s="34">
        <f t="shared" si="27"/>
        <v>7335.066000000001</v>
      </c>
    </row>
    <row r="427" spans="1:8" ht="12.75">
      <c r="A427" s="48" t="s">
        <v>458</v>
      </c>
      <c r="B427" s="48" t="s">
        <v>451</v>
      </c>
      <c r="C427" s="48" t="str">
        <f>'прил.5'!E246</f>
        <v>0390000000</v>
      </c>
      <c r="D427" s="48"/>
      <c r="E427" s="11" t="s">
        <v>19</v>
      </c>
      <c r="F427" s="34">
        <f>F428+F430+F434</f>
        <v>7351.884</v>
      </c>
      <c r="G427" s="34">
        <f>G428+G430+G434</f>
        <v>7335.066000000001</v>
      </c>
      <c r="H427" s="34">
        <f>H428+H430+H434</f>
        <v>7335.066000000001</v>
      </c>
    </row>
    <row r="428" spans="1:9" ht="51">
      <c r="A428" s="48" t="s">
        <v>458</v>
      </c>
      <c r="B428" s="48" t="s">
        <v>451</v>
      </c>
      <c r="C428" s="48" t="str">
        <f>'прил.5'!E247</f>
        <v>039012001С</v>
      </c>
      <c r="D428" s="48"/>
      <c r="E428" s="11" t="str">
        <f>'прил.5'!G247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F428" s="34">
        <f>F429</f>
        <v>1971.649</v>
      </c>
      <c r="G428" s="34">
        <f>G429</f>
        <v>1958.883</v>
      </c>
      <c r="H428" s="34">
        <f>H429</f>
        <v>1958.883</v>
      </c>
      <c r="I428" s="132"/>
    </row>
    <row r="429" spans="1:10" ht="51">
      <c r="A429" s="48" t="s">
        <v>458</v>
      </c>
      <c r="B429" s="48" t="s">
        <v>451</v>
      </c>
      <c r="C429" s="48" t="str">
        <f>'прил.5'!E248</f>
        <v>039012001С</v>
      </c>
      <c r="D429" s="48" t="s">
        <v>9</v>
      </c>
      <c r="E429" s="5" t="s">
        <v>11</v>
      </c>
      <c r="F429" s="34">
        <f>'прил.5'!H248</f>
        <v>1971.649</v>
      </c>
      <c r="G429" s="34">
        <f>'прил.5'!I248</f>
        <v>1958.883</v>
      </c>
      <c r="H429" s="34">
        <f>'прил.5'!J248</f>
        <v>1958.883</v>
      </c>
      <c r="J429" s="132"/>
    </row>
    <row r="430" spans="1:8" ht="12.75">
      <c r="A430" s="48" t="s">
        <v>458</v>
      </c>
      <c r="B430" s="48" t="s">
        <v>451</v>
      </c>
      <c r="C430" s="48" t="str">
        <f>'прил.5'!E408</f>
        <v>039012003Д</v>
      </c>
      <c r="D430" s="48"/>
      <c r="E430" s="11" t="s">
        <v>8</v>
      </c>
      <c r="F430" s="34">
        <f>F431+F432+F433</f>
        <v>1915.323</v>
      </c>
      <c r="G430" s="34">
        <f>G431+G432+G433</f>
        <v>1911.2710000000002</v>
      </c>
      <c r="H430" s="34">
        <f>H431+H432+H433</f>
        <v>1911.2710000000002</v>
      </c>
    </row>
    <row r="431" spans="1:8" ht="51">
      <c r="A431" s="48" t="s">
        <v>458</v>
      </c>
      <c r="B431" s="48" t="s">
        <v>451</v>
      </c>
      <c r="C431" s="48" t="str">
        <f>'прил.5'!E408</f>
        <v>039012003Д</v>
      </c>
      <c r="D431" s="48" t="s">
        <v>9</v>
      </c>
      <c r="E431" s="5" t="s">
        <v>11</v>
      </c>
      <c r="F431" s="34">
        <f>'прил.5'!H409</f>
        <v>1768.257</v>
      </c>
      <c r="G431" s="34">
        <f>'прил.5'!I409</f>
        <v>1768.257</v>
      </c>
      <c r="H431" s="34">
        <f>'прил.5'!J409</f>
        <v>1768.257</v>
      </c>
    </row>
    <row r="432" spans="1:8" ht="25.5">
      <c r="A432" s="48" t="s">
        <v>458</v>
      </c>
      <c r="B432" s="48" t="s">
        <v>451</v>
      </c>
      <c r="C432" s="48" t="str">
        <f>'прил.5'!E409</f>
        <v>039012003Д</v>
      </c>
      <c r="D432" s="48" t="s">
        <v>12</v>
      </c>
      <c r="E432" s="6" t="s">
        <v>13</v>
      </c>
      <c r="F432" s="34">
        <f>'прил.5'!H410</f>
        <v>143.014</v>
      </c>
      <c r="G432" s="34">
        <f>'прил.5'!I410</f>
        <v>143.014</v>
      </c>
      <c r="H432" s="34">
        <f>'прил.5'!J410</f>
        <v>143.014</v>
      </c>
    </row>
    <row r="433" spans="1:8" ht="12.75">
      <c r="A433" s="48" t="s">
        <v>458</v>
      </c>
      <c r="B433" s="48" t="s">
        <v>451</v>
      </c>
      <c r="C433" s="48" t="str">
        <f>'прил.5'!E410</f>
        <v>039012003Д</v>
      </c>
      <c r="D433" s="48" t="s">
        <v>498</v>
      </c>
      <c r="E433" s="6" t="str">
        <f>'прил.5'!G411</f>
        <v>Иные бюджетные ассигнования</v>
      </c>
      <c r="F433" s="34">
        <f>'прил.5'!H411</f>
        <v>4.052</v>
      </c>
      <c r="G433" s="34">
        <f>'прил.5'!I411</f>
        <v>0</v>
      </c>
      <c r="H433" s="34">
        <f>'прил.5'!J411</f>
        <v>0</v>
      </c>
    </row>
    <row r="434" spans="1:8" ht="25.5">
      <c r="A434" s="48" t="s">
        <v>458</v>
      </c>
      <c r="B434" s="48" t="s">
        <v>451</v>
      </c>
      <c r="C434" s="129" t="str">
        <f>'прил.5'!E412</f>
        <v>039012006Д</v>
      </c>
      <c r="D434" s="48"/>
      <c r="E434" s="6" t="str">
        <f>'прил.5'!G412</f>
        <v>Расходы на содержание хозяйственно-эксплуатационной группы отдела по делам культуры, молодежи и спорту</v>
      </c>
      <c r="F434" s="34">
        <f>F435+F436</f>
        <v>3464.9120000000003</v>
      </c>
      <c r="G434" s="34">
        <f>G435+G436</f>
        <v>3464.9120000000003</v>
      </c>
      <c r="H434" s="34">
        <f>H435+H436</f>
        <v>3464.9120000000003</v>
      </c>
    </row>
    <row r="435" spans="1:8" ht="51">
      <c r="A435" s="48" t="s">
        <v>458</v>
      </c>
      <c r="B435" s="48" t="s">
        <v>451</v>
      </c>
      <c r="C435" s="129" t="str">
        <f>'прил.5'!E413</f>
        <v>039012006Д</v>
      </c>
      <c r="D435" s="30" t="str">
        <f>'прил.5'!F413</f>
        <v>100</v>
      </c>
      <c r="E435" s="6" t="str">
        <f>'прил.5'!G413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F435" s="34">
        <f>'прил.5'!H413</f>
        <v>3375.074</v>
      </c>
      <c r="G435" s="34">
        <f>'прил.5'!I413</f>
        <v>3375.074</v>
      </c>
      <c r="H435" s="34">
        <f>'прил.5'!J413</f>
        <v>3375.074</v>
      </c>
    </row>
    <row r="436" spans="1:8" ht="30.75" customHeight="1">
      <c r="A436" s="48" t="s">
        <v>458</v>
      </c>
      <c r="B436" s="48" t="s">
        <v>451</v>
      </c>
      <c r="C436" s="129" t="str">
        <f>'прил.5'!E414</f>
        <v>039012006Д</v>
      </c>
      <c r="D436" s="30" t="s">
        <v>12</v>
      </c>
      <c r="E436" s="6" t="str">
        <f>'прил.5'!G414</f>
        <v>Закупка товаров, работ и услуг для государственных (муниципальных) нужд</v>
      </c>
      <c r="F436" s="34">
        <f>'прил.5'!H414</f>
        <v>89.838</v>
      </c>
      <c r="G436" s="34">
        <f>'прил.5'!I414</f>
        <v>89.838</v>
      </c>
      <c r="H436" s="34">
        <f>'прил.5'!J414</f>
        <v>89.838</v>
      </c>
    </row>
    <row r="437" spans="1:8" ht="12.75">
      <c r="A437" s="143" t="s">
        <v>461</v>
      </c>
      <c r="B437" s="143"/>
      <c r="C437" s="144"/>
      <c r="D437" s="143"/>
      <c r="E437" s="145" t="s">
        <v>462</v>
      </c>
      <c r="F437" s="146">
        <f>F438+F443+F459</f>
        <v>5670.074</v>
      </c>
      <c r="G437" s="146">
        <f>G438+G443+G459</f>
        <v>5740.004</v>
      </c>
      <c r="H437" s="146">
        <f>H438+H443+H459</f>
        <v>8027.404</v>
      </c>
    </row>
    <row r="438" spans="1:8" ht="12.75">
      <c r="A438" s="2" t="s">
        <v>461</v>
      </c>
      <c r="B438" s="2" t="s">
        <v>448</v>
      </c>
      <c r="C438" s="142"/>
      <c r="D438" s="2"/>
      <c r="E438" s="124" t="s">
        <v>465</v>
      </c>
      <c r="F438" s="147">
        <f aca="true" t="shared" si="28" ref="F438:H440">F439</f>
        <v>492.374</v>
      </c>
      <c r="G438" s="147">
        <f t="shared" si="28"/>
        <v>492.374</v>
      </c>
      <c r="H438" s="147">
        <f t="shared" si="28"/>
        <v>492.374</v>
      </c>
    </row>
    <row r="439" spans="1:8" ht="12.75">
      <c r="A439" s="2" t="s">
        <v>461</v>
      </c>
      <c r="B439" s="2" t="s">
        <v>448</v>
      </c>
      <c r="C439" s="2" t="str">
        <f>'прил.5'!E251</f>
        <v>9900000000</v>
      </c>
      <c r="D439" s="2"/>
      <c r="E439" s="11" t="s">
        <v>6</v>
      </c>
      <c r="F439" s="147">
        <f t="shared" si="28"/>
        <v>492.374</v>
      </c>
      <c r="G439" s="147">
        <f t="shared" si="28"/>
        <v>492.374</v>
      </c>
      <c r="H439" s="147">
        <f t="shared" si="28"/>
        <v>492.374</v>
      </c>
    </row>
    <row r="440" spans="1:8" ht="12.75">
      <c r="A440" s="2" t="s">
        <v>461</v>
      </c>
      <c r="B440" s="2" t="s">
        <v>448</v>
      </c>
      <c r="C440" s="2" t="str">
        <f>'прил.5'!E252</f>
        <v>9930000000</v>
      </c>
      <c r="D440" s="2"/>
      <c r="E440" s="124" t="str">
        <f>'прил.5'!G252</f>
        <v>Прочие выплаты по обязательствам муниципального округа</v>
      </c>
      <c r="F440" s="147">
        <f>F441</f>
        <v>492.374</v>
      </c>
      <c r="G440" s="147">
        <f t="shared" si="28"/>
        <v>492.374</v>
      </c>
      <c r="H440" s="147">
        <f t="shared" si="28"/>
        <v>492.374</v>
      </c>
    </row>
    <row r="441" spans="1:8" ht="12.75">
      <c r="A441" s="2" t="s">
        <v>461</v>
      </c>
      <c r="B441" s="2" t="s">
        <v>448</v>
      </c>
      <c r="C441" s="2" t="str">
        <f>'прил.5'!E253</f>
        <v>993002001Э</v>
      </c>
      <c r="D441" s="2"/>
      <c r="E441" s="124" t="str">
        <f>'прил.5'!G253</f>
        <v>Доплаты к пенсиям муниципальных служащих</v>
      </c>
      <c r="F441" s="147">
        <f>F442</f>
        <v>492.374</v>
      </c>
      <c r="G441" s="147">
        <f>G442</f>
        <v>492.374</v>
      </c>
      <c r="H441" s="147">
        <f>H442</f>
        <v>492.374</v>
      </c>
    </row>
    <row r="442" spans="1:8" ht="12.75">
      <c r="A442" s="2" t="s">
        <v>461</v>
      </c>
      <c r="B442" s="2" t="s">
        <v>448</v>
      </c>
      <c r="C442" s="2" t="str">
        <f>'прил.5'!E254</f>
        <v>993002001Э</v>
      </c>
      <c r="D442" s="8" t="s">
        <v>14</v>
      </c>
      <c r="E442" s="6" t="s">
        <v>15</v>
      </c>
      <c r="F442" s="147">
        <f>'прил.5'!H254</f>
        <v>492.374</v>
      </c>
      <c r="G442" s="147">
        <f>'прил.5'!I254</f>
        <v>492.374</v>
      </c>
      <c r="H442" s="147">
        <f>'прил.5'!J254</f>
        <v>492.374</v>
      </c>
    </row>
    <row r="443" spans="1:8" ht="12.75">
      <c r="A443" s="2" t="s">
        <v>461</v>
      </c>
      <c r="B443" s="2" t="s">
        <v>488</v>
      </c>
      <c r="C443" s="142"/>
      <c r="D443" s="2"/>
      <c r="E443" s="124" t="s">
        <v>489</v>
      </c>
      <c r="F443" s="147">
        <f>F450+F454+F444</f>
        <v>3272</v>
      </c>
      <c r="G443" s="147">
        <f>G450+G454+G444</f>
        <v>3272</v>
      </c>
      <c r="H443" s="147">
        <f>H450+H454+H444</f>
        <v>3272</v>
      </c>
    </row>
    <row r="444" spans="1:13" ht="60" customHeight="1">
      <c r="A444" s="2" t="s">
        <v>461</v>
      </c>
      <c r="B444" s="2" t="s">
        <v>488</v>
      </c>
      <c r="C444" s="2" t="str">
        <f>'прил.5'!E256</f>
        <v>0100000000</v>
      </c>
      <c r="D444" s="2"/>
      <c r="E444" s="124" t="str">
        <f>'прил.5'!G256</f>
        <v>Муниципальная  программа Спировского муниципального округа Тверской области  "Создание условий для оказания медицинской помощи населению на территории Спировского муниципального округа " на 2022 -2027 годы</v>
      </c>
      <c r="F444" s="147">
        <f>F445</f>
        <v>108</v>
      </c>
      <c r="G444" s="147">
        <f>G445</f>
        <v>108</v>
      </c>
      <c r="H444" s="147">
        <f>H445</f>
        <v>108</v>
      </c>
      <c r="M444" s="132"/>
    </row>
    <row r="445" spans="1:8" ht="38.25">
      <c r="A445" s="2" t="s">
        <v>461</v>
      </c>
      <c r="B445" s="2" t="s">
        <v>488</v>
      </c>
      <c r="C445" s="2" t="str">
        <f>'прил.5'!E257</f>
        <v>0110000000</v>
      </c>
      <c r="D445" s="2"/>
      <c r="E445" s="124" t="str">
        <f>'прил.5'!G257</f>
        <v>Подпрограмма "Материальная поддержка отдельной категории специалистов здравоохранения врачебных специальностей и целевое обучение студентов в медицинских  ВУЗах" </v>
      </c>
      <c r="F445" s="147">
        <f>F446+F448</f>
        <v>108</v>
      </c>
      <c r="G445" s="147">
        <f>G446+G448</f>
        <v>108</v>
      </c>
      <c r="H445" s="147">
        <f>H446+H448</f>
        <v>108</v>
      </c>
    </row>
    <row r="446" spans="1:8" ht="25.5">
      <c r="A446" s="2" t="s">
        <v>461</v>
      </c>
      <c r="B446" s="2" t="s">
        <v>488</v>
      </c>
      <c r="C446" s="2" t="str">
        <f>'прил.5'!E258</f>
        <v>011022001Б</v>
      </c>
      <c r="D446" s="2"/>
      <c r="E446" s="124" t="str">
        <f>'прил.5'!G258</f>
        <v>Оплата найма жилья отдельной категории специалистов здравоохранения врачебной специальности</v>
      </c>
      <c r="F446" s="147">
        <f>F447</f>
        <v>66</v>
      </c>
      <c r="G446" s="147">
        <f>G447</f>
        <v>66</v>
      </c>
      <c r="H446" s="147">
        <f>H447</f>
        <v>66</v>
      </c>
    </row>
    <row r="447" spans="1:8" ht="12.75">
      <c r="A447" s="2" t="s">
        <v>461</v>
      </c>
      <c r="B447" s="2" t="s">
        <v>488</v>
      </c>
      <c r="C447" s="2" t="str">
        <f>'прил.5'!E259</f>
        <v>011022001Б</v>
      </c>
      <c r="D447" s="7" t="s">
        <v>14</v>
      </c>
      <c r="E447" s="6" t="s">
        <v>15</v>
      </c>
      <c r="F447" s="147">
        <f>'прил.5'!H259</f>
        <v>66</v>
      </c>
      <c r="G447" s="147">
        <f>'прил.5'!I259</f>
        <v>66</v>
      </c>
      <c r="H447" s="147">
        <f>'прил.5'!J259</f>
        <v>66</v>
      </c>
    </row>
    <row r="448" spans="1:8" ht="25.5">
      <c r="A448" s="2" t="s">
        <v>461</v>
      </c>
      <c r="B448" s="2" t="s">
        <v>488</v>
      </c>
      <c r="C448" s="2" t="str">
        <f>'прил.5'!E260</f>
        <v>011022002Э</v>
      </c>
      <c r="D448" s="2"/>
      <c r="E448" s="124" t="str">
        <f>'прил.5'!G260</f>
        <v>Социальная поддержка студентов, обучающихся в медицинских ВУЗах по целевым контрактам</v>
      </c>
      <c r="F448" s="147">
        <f>F449</f>
        <v>42</v>
      </c>
      <c r="G448" s="147">
        <f>G449</f>
        <v>42</v>
      </c>
      <c r="H448" s="147">
        <f>H449</f>
        <v>42</v>
      </c>
    </row>
    <row r="449" spans="1:8" ht="12.75">
      <c r="A449" s="2" t="s">
        <v>461</v>
      </c>
      <c r="B449" s="2" t="s">
        <v>488</v>
      </c>
      <c r="C449" s="2" t="str">
        <f>'прил.5'!E261</f>
        <v>011022002Э</v>
      </c>
      <c r="D449" s="7" t="s">
        <v>14</v>
      </c>
      <c r="E449" s="6" t="s">
        <v>15</v>
      </c>
      <c r="F449" s="147">
        <f>'прил.5'!H261</f>
        <v>42</v>
      </c>
      <c r="G449" s="147">
        <f>'прил.5'!I261</f>
        <v>42</v>
      </c>
      <c r="H449" s="147">
        <f>'прил.5'!J261</f>
        <v>42</v>
      </c>
    </row>
    <row r="450" spans="1:8" ht="12.75">
      <c r="A450" s="2" t="s">
        <v>461</v>
      </c>
      <c r="B450" s="2" t="s">
        <v>488</v>
      </c>
      <c r="C450" s="2" t="str">
        <f>'прил.5'!E262</f>
        <v>9900000000</v>
      </c>
      <c r="D450" s="2"/>
      <c r="E450" s="11" t="s">
        <v>6</v>
      </c>
      <c r="F450" s="147">
        <f aca="true" t="shared" si="29" ref="F450:H452">F451</f>
        <v>30</v>
      </c>
      <c r="G450" s="147">
        <f t="shared" si="29"/>
        <v>30</v>
      </c>
      <c r="H450" s="147">
        <f t="shared" si="29"/>
        <v>30</v>
      </c>
    </row>
    <row r="451" spans="1:8" ht="12.75">
      <c r="A451" s="2" t="s">
        <v>461</v>
      </c>
      <c r="B451" s="2" t="s">
        <v>488</v>
      </c>
      <c r="C451" s="2" t="str">
        <f>'прил.5'!E263</f>
        <v>9930000000</v>
      </c>
      <c r="D451" s="2"/>
      <c r="E451" s="124" t="str">
        <f>'прил.5'!G263</f>
        <v>Прочие выплаты по обязательствам муниципального округа</v>
      </c>
      <c r="F451" s="147">
        <f t="shared" si="29"/>
        <v>30</v>
      </c>
      <c r="G451" s="147">
        <f t="shared" si="29"/>
        <v>30</v>
      </c>
      <c r="H451" s="147">
        <f t="shared" si="29"/>
        <v>30</v>
      </c>
    </row>
    <row r="452" spans="1:8" ht="12.75">
      <c r="A452" s="2" t="s">
        <v>461</v>
      </c>
      <c r="B452" s="2" t="s">
        <v>488</v>
      </c>
      <c r="C452" s="2" t="str">
        <f>'прил.5'!E264</f>
        <v>993002003Э</v>
      </c>
      <c r="D452" s="2"/>
      <c r="E452" s="124" t="str">
        <f>'прил.5'!G264</f>
        <v>Выплаты почетным гражданам Спировского муниципального округа</v>
      </c>
      <c r="F452" s="147">
        <f t="shared" si="29"/>
        <v>30</v>
      </c>
      <c r="G452" s="147">
        <f t="shared" si="29"/>
        <v>30</v>
      </c>
      <c r="H452" s="147">
        <f t="shared" si="29"/>
        <v>30</v>
      </c>
    </row>
    <row r="453" spans="1:8" ht="12.75">
      <c r="A453" s="2" t="s">
        <v>461</v>
      </c>
      <c r="B453" s="2" t="s">
        <v>488</v>
      </c>
      <c r="C453" s="2" t="str">
        <f>'прил.5'!E265</f>
        <v>993002003Э</v>
      </c>
      <c r="D453" s="7" t="s">
        <v>14</v>
      </c>
      <c r="E453" s="6" t="s">
        <v>15</v>
      </c>
      <c r="F453" s="147">
        <f>'прил.5'!H265</f>
        <v>30</v>
      </c>
      <c r="G453" s="147">
        <f>'прил.5'!I265</f>
        <v>30</v>
      </c>
      <c r="H453" s="147">
        <f>'прил.5'!J265</f>
        <v>30</v>
      </c>
    </row>
    <row r="454" spans="1:8" ht="12.75">
      <c r="A454" s="2" t="s">
        <v>461</v>
      </c>
      <c r="B454" s="2" t="s">
        <v>488</v>
      </c>
      <c r="C454" s="2" t="str">
        <f>'прил.5'!E266</f>
        <v>9940000000</v>
      </c>
      <c r="D454" s="2"/>
      <c r="E454" s="124" t="s">
        <v>423</v>
      </c>
      <c r="F454" s="147">
        <f>F455+F457</f>
        <v>3134</v>
      </c>
      <c r="G454" s="147">
        <f>G455+G457</f>
        <v>3134</v>
      </c>
      <c r="H454" s="147">
        <f>H455+H457</f>
        <v>3134</v>
      </c>
    </row>
    <row r="455" spans="1:8" ht="76.5">
      <c r="A455" s="2" t="s">
        <v>461</v>
      </c>
      <c r="B455" s="2" t="s">
        <v>488</v>
      </c>
      <c r="C455" s="2" t="str">
        <f>'прил.5'!E513</f>
        <v>9940010560</v>
      </c>
      <c r="D455" s="2"/>
      <c r="E455" s="124" t="str">
        <f>'прил.5'!G513</f>
        <v>Осуществление государственных полномочий Тверской области по предоставлению  компенсации расходов по оплате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за счёт средств областного бюджета</v>
      </c>
      <c r="F455" s="147">
        <f>F456</f>
        <v>3024</v>
      </c>
      <c r="G455" s="147">
        <f>G456</f>
        <v>3024</v>
      </c>
      <c r="H455" s="147">
        <f>H456</f>
        <v>3024</v>
      </c>
    </row>
    <row r="456" spans="1:8" ht="12.75">
      <c r="A456" s="2" t="s">
        <v>461</v>
      </c>
      <c r="B456" s="2" t="s">
        <v>488</v>
      </c>
      <c r="C456" s="2" t="str">
        <f>'прил.5'!E514</f>
        <v>9940010560</v>
      </c>
      <c r="D456" s="31">
        <v>300</v>
      </c>
      <c r="E456" s="19" t="s">
        <v>15</v>
      </c>
      <c r="F456" s="147">
        <f>'прил.5'!H514+'прил.5'!H420</f>
        <v>3024</v>
      </c>
      <c r="G456" s="147">
        <f>'прил.5'!I514+'прил.5'!I420</f>
        <v>3024</v>
      </c>
      <c r="H456" s="147">
        <f>'прил.5'!J514+'прил.5'!J420</f>
        <v>3024</v>
      </c>
    </row>
    <row r="457" spans="1:8" ht="25.5">
      <c r="A457" s="2" t="s">
        <v>461</v>
      </c>
      <c r="B457" s="2" t="s">
        <v>488</v>
      </c>
      <c r="C457" s="2" t="str">
        <f>'прил.5'!E267</f>
        <v>994002003Ж</v>
      </c>
      <c r="D457" s="2"/>
      <c r="E457" s="124" t="str">
        <f>'прил.5'!G267</f>
        <v>Обеспечение деятельности общественных организаций муниципального округа</v>
      </c>
      <c r="F457" s="147">
        <f>F458</f>
        <v>110</v>
      </c>
      <c r="G457" s="147">
        <f>G458</f>
        <v>110</v>
      </c>
      <c r="H457" s="147">
        <f>H458</f>
        <v>110</v>
      </c>
    </row>
    <row r="458" spans="1:8" ht="25.5">
      <c r="A458" s="2" t="s">
        <v>461</v>
      </c>
      <c r="B458" s="2" t="s">
        <v>488</v>
      </c>
      <c r="C458" s="2" t="str">
        <f>'прил.5'!E268</f>
        <v>994002003Ж</v>
      </c>
      <c r="D458" s="9" t="s">
        <v>16</v>
      </c>
      <c r="E458" s="74" t="s">
        <v>176</v>
      </c>
      <c r="F458" s="147">
        <f>'прил.5'!H268</f>
        <v>110</v>
      </c>
      <c r="G458" s="147">
        <f>'прил.5'!I268</f>
        <v>110</v>
      </c>
      <c r="H458" s="147">
        <f>'прил.5'!J268</f>
        <v>110</v>
      </c>
    </row>
    <row r="459" spans="1:8" ht="12.75">
      <c r="A459" s="48" t="s">
        <v>461</v>
      </c>
      <c r="B459" s="48" t="s">
        <v>451</v>
      </c>
      <c r="C459" s="2"/>
      <c r="D459" s="2"/>
      <c r="E459" s="11" t="s">
        <v>492</v>
      </c>
      <c r="F459" s="147">
        <f>F469+F465+F460</f>
        <v>1905.7</v>
      </c>
      <c r="G459" s="147">
        <f>G469+G465+G460</f>
        <v>1975.63</v>
      </c>
      <c r="H459" s="147">
        <f>H469+H465+H460</f>
        <v>4263.030000000001</v>
      </c>
    </row>
    <row r="460" spans="1:8" ht="12.75">
      <c r="A460" s="48" t="s">
        <v>461</v>
      </c>
      <c r="B460" s="48" t="s">
        <v>451</v>
      </c>
      <c r="C460" s="2" t="str">
        <f>'прил.5'!E270</f>
        <v>9940000000</v>
      </c>
      <c r="D460" s="2"/>
      <c r="E460" s="185" t="str">
        <f>'прил.5'!G270</f>
        <v>Отдельные мероприятия, не включенные в муниципальные программы</v>
      </c>
      <c r="F460" s="147">
        <f>F461+F463</f>
        <v>0</v>
      </c>
      <c r="G460" s="147">
        <f>G461+G463</f>
        <v>0</v>
      </c>
      <c r="H460" s="147">
        <f>H461+H463</f>
        <v>2287.4</v>
      </c>
    </row>
    <row r="461" spans="1:8" ht="63.75">
      <c r="A461" s="48" t="s">
        <v>461</v>
      </c>
      <c r="B461" s="48" t="s">
        <v>451</v>
      </c>
      <c r="C461" s="2" t="str">
        <f>'прил.5'!E271</f>
        <v>9940010820</v>
      </c>
      <c r="D461" s="2"/>
      <c r="E461" s="185" t="str">
        <f>'прил.5'!G271</f>
        <v>Обеспечение благоустроенными жилыми помещениями специализированного жилищного фонда детей-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</v>
      </c>
      <c r="F461" s="147">
        <f>F462</f>
        <v>0</v>
      </c>
      <c r="G461" s="147">
        <f>G462</f>
        <v>0</v>
      </c>
      <c r="H461" s="147">
        <f>H462</f>
        <v>1143.7</v>
      </c>
    </row>
    <row r="462" spans="1:8" ht="25.5">
      <c r="A462" s="48" t="s">
        <v>461</v>
      </c>
      <c r="B462" s="48" t="s">
        <v>451</v>
      </c>
      <c r="C462" s="2" t="str">
        <f>'прил.5'!E272</f>
        <v>9940010820</v>
      </c>
      <c r="D462" s="184" t="s">
        <v>290</v>
      </c>
      <c r="E462" s="186" t="str">
        <f>'прил.5'!G272</f>
        <v>Капитальные вложения в объекты государственной (муниципальной) собственности</v>
      </c>
      <c r="F462" s="147">
        <f>'прил.5'!H272</f>
        <v>0</v>
      </c>
      <c r="G462" s="147">
        <f>'прил.5'!I272</f>
        <v>0</v>
      </c>
      <c r="H462" s="147">
        <f>'прил.5'!J272</f>
        <v>1143.7</v>
      </c>
    </row>
    <row r="463" spans="1:8" ht="67.5" customHeight="1">
      <c r="A463" s="48" t="s">
        <v>461</v>
      </c>
      <c r="B463" s="48" t="s">
        <v>451</v>
      </c>
      <c r="C463" s="2" t="str">
        <f>'прил.5'!E273</f>
        <v>99400R0820</v>
      </c>
      <c r="D463" s="184"/>
      <c r="E463" s="186" t="str">
        <f>'прил.5'!G273</f>
        <v>Обеспечение благоустроенными жилыми помещениями специализированного жилищного фонда детей- сирот, детей, оставшихся без попечения родителей, лиц из их числа по договорам найма специализированных жилых помещений за счёт средств федерального бюджета</v>
      </c>
      <c r="F463" s="147">
        <f>'прил.5'!H273</f>
        <v>0</v>
      </c>
      <c r="G463" s="147">
        <f>'прил.5'!I273</f>
        <v>0</v>
      </c>
      <c r="H463" s="147">
        <f>'прил.5'!J273</f>
        <v>1143.7</v>
      </c>
    </row>
    <row r="464" spans="1:8" ht="25.5">
      <c r="A464" s="48" t="s">
        <v>461</v>
      </c>
      <c r="B464" s="48" t="s">
        <v>451</v>
      </c>
      <c r="C464" s="2" t="str">
        <f>'прил.5'!E274</f>
        <v>99400R0820</v>
      </c>
      <c r="D464" s="184" t="s">
        <v>290</v>
      </c>
      <c r="E464" s="186" t="str">
        <f>'прил.5'!G274</f>
        <v>Капитальные вложения в объекты государственной (муниципальной) собственности</v>
      </c>
      <c r="F464" s="147">
        <f>'прил.5'!H274</f>
        <v>0</v>
      </c>
      <c r="G464" s="147">
        <f>'прил.5'!I274</f>
        <v>0</v>
      </c>
      <c r="H464" s="147">
        <f>'прил.5'!J274</f>
        <v>1143.7</v>
      </c>
    </row>
    <row r="465" spans="1:8" ht="38.25">
      <c r="A465" s="48" t="s">
        <v>461</v>
      </c>
      <c r="B465" s="48" t="s">
        <v>451</v>
      </c>
      <c r="C465" s="2" t="str">
        <f>'прил.5'!E275</f>
        <v>0400000000</v>
      </c>
      <c r="D465" s="2"/>
      <c r="E465" s="11" t="str">
        <f>'прил.5'!G275</f>
        <v>Муниципальная программа Спировского муниципального округа Тверской области "Молодежь Спировского муниципального округа" на 2022-2027 годы</v>
      </c>
      <c r="F465" s="147">
        <f aca="true" t="shared" si="30" ref="F465:H466">F466</f>
        <v>0</v>
      </c>
      <c r="G465" s="147">
        <f t="shared" si="30"/>
        <v>69.93</v>
      </c>
      <c r="H465" s="147">
        <f t="shared" si="30"/>
        <v>69.93</v>
      </c>
    </row>
    <row r="466" spans="1:8" ht="12.75">
      <c r="A466" s="48" t="s">
        <v>461</v>
      </c>
      <c r="B466" s="48" t="s">
        <v>451</v>
      </c>
      <c r="C466" s="2" t="str">
        <f>'прил.5'!E276</f>
        <v>0430000000</v>
      </c>
      <c r="D466" s="2"/>
      <c r="E466" s="11" t="str">
        <f>'прил.5'!G276</f>
        <v>Подпрограмма "Содействие в обеспечении жильем молодых семей"</v>
      </c>
      <c r="F466" s="147">
        <f>F467</f>
        <v>0</v>
      </c>
      <c r="G466" s="147">
        <f t="shared" si="30"/>
        <v>69.93</v>
      </c>
      <c r="H466" s="147">
        <f t="shared" si="30"/>
        <v>69.93</v>
      </c>
    </row>
    <row r="467" spans="1:8" ht="12.75">
      <c r="A467" s="48" t="s">
        <v>461</v>
      </c>
      <c r="B467" s="48" t="s">
        <v>451</v>
      </c>
      <c r="C467" s="2" t="str">
        <f>'прил.5'!E277</f>
        <v>04301L4970</v>
      </c>
      <c r="D467" s="2"/>
      <c r="E467" s="11" t="str">
        <f>'прил.5'!G277</f>
        <v>Реализация мероприятий по обеспечению жильём молодых семей </v>
      </c>
      <c r="F467" s="147">
        <f>F468</f>
        <v>0</v>
      </c>
      <c r="G467" s="147">
        <f>G468</f>
        <v>69.93</v>
      </c>
      <c r="H467" s="147">
        <f>H468</f>
        <v>69.93</v>
      </c>
    </row>
    <row r="468" spans="1:8" ht="12.75">
      <c r="A468" s="48" t="s">
        <v>461</v>
      </c>
      <c r="B468" s="48" t="s">
        <v>451</v>
      </c>
      <c r="C468" s="2" t="str">
        <f>'прил.5'!E278</f>
        <v>04301L4970</v>
      </c>
      <c r="D468" s="31">
        <v>300</v>
      </c>
      <c r="E468" s="11" t="str">
        <f>'прил.5'!G278</f>
        <v>Социальное обеспечение и иные выплаты населению</v>
      </c>
      <c r="F468" s="147">
        <f>'прил.5'!H278</f>
        <v>0</v>
      </c>
      <c r="G468" s="147">
        <f>'прил.5'!I278</f>
        <v>69.93</v>
      </c>
      <c r="H468" s="147">
        <f>'прил.5'!J278</f>
        <v>69.93</v>
      </c>
    </row>
    <row r="469" spans="1:8" ht="12.75">
      <c r="A469" s="48" t="s">
        <v>461</v>
      </c>
      <c r="B469" s="48" t="s">
        <v>451</v>
      </c>
      <c r="C469" s="2" t="str">
        <f>'прил.5'!E516</f>
        <v>9900000000</v>
      </c>
      <c r="D469" s="2"/>
      <c r="E469" s="11" t="str">
        <f>'прил.5'!G516</f>
        <v>Расходы, не включенные в муниципальные программы</v>
      </c>
      <c r="F469" s="147">
        <f>F470</f>
        <v>1905.7</v>
      </c>
      <c r="G469" s="147">
        <f>G470</f>
        <v>1905.7</v>
      </c>
      <c r="H469" s="147">
        <f>H470</f>
        <v>1905.7</v>
      </c>
    </row>
    <row r="470" spans="1:8" ht="12.75">
      <c r="A470" s="48" t="s">
        <v>461</v>
      </c>
      <c r="B470" s="48" t="s">
        <v>451</v>
      </c>
      <c r="C470" s="2" t="str">
        <f>'прил.5'!E517</f>
        <v>9930000000</v>
      </c>
      <c r="D470" s="18"/>
      <c r="E470" s="14" t="str">
        <f>'прил.5'!G517</f>
        <v>Прочие выплаты по обязательствам муниципального округа</v>
      </c>
      <c r="F470" s="147">
        <f aca="true" t="shared" si="31" ref="F470:H471">F471</f>
        <v>1905.7</v>
      </c>
      <c r="G470" s="147">
        <f t="shared" si="31"/>
        <v>1905.7</v>
      </c>
      <c r="H470" s="147">
        <f t="shared" si="31"/>
        <v>1905.7</v>
      </c>
    </row>
    <row r="471" spans="1:8" ht="76.5">
      <c r="A471" s="48" t="s">
        <v>461</v>
      </c>
      <c r="B471" s="48" t="s">
        <v>451</v>
      </c>
      <c r="C471" s="2" t="str">
        <f>'прил.5'!E518</f>
        <v>9930010500</v>
      </c>
      <c r="D471" s="13"/>
      <c r="E471" s="14" t="str">
        <f>'прил.5'!G518</f>
        <v>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организаций), реализующих образовательную программу дошкольного образования за счёт средств областного бюджета</v>
      </c>
      <c r="F471" s="147">
        <f t="shared" si="31"/>
        <v>1905.7</v>
      </c>
      <c r="G471" s="147">
        <f t="shared" si="31"/>
        <v>1905.7</v>
      </c>
      <c r="H471" s="147">
        <f t="shared" si="31"/>
        <v>1905.7</v>
      </c>
    </row>
    <row r="472" spans="1:8" ht="25.5">
      <c r="A472" s="48" t="s">
        <v>461</v>
      </c>
      <c r="B472" s="48" t="s">
        <v>451</v>
      </c>
      <c r="C472" s="2" t="str">
        <f>'прил.5'!E519</f>
        <v>9930010500</v>
      </c>
      <c r="D472" s="8" t="s">
        <v>16</v>
      </c>
      <c r="E472" s="19" t="s">
        <v>5</v>
      </c>
      <c r="F472" s="147">
        <f>'прил.5'!H519</f>
        <v>1905.7</v>
      </c>
      <c r="G472" s="147">
        <f>'прил.5'!I519</f>
        <v>1905.7</v>
      </c>
      <c r="H472" s="147">
        <f>'прил.5'!J519</f>
        <v>1905.7</v>
      </c>
    </row>
    <row r="473" spans="1:8" ht="12.75">
      <c r="A473" s="117" t="s">
        <v>486</v>
      </c>
      <c r="B473" s="117"/>
      <c r="C473" s="148"/>
      <c r="D473" s="117"/>
      <c r="E473" s="149" t="s">
        <v>35</v>
      </c>
      <c r="F473" s="146">
        <f>F482+F474</f>
        <v>2342.7799999999997</v>
      </c>
      <c r="G473" s="146">
        <f>G482+G474</f>
        <v>1400</v>
      </c>
      <c r="H473" s="146">
        <f>H482+H474</f>
        <v>1400</v>
      </c>
    </row>
    <row r="474" spans="1:8" ht="12.75">
      <c r="A474" s="13" t="s">
        <v>486</v>
      </c>
      <c r="B474" s="13" t="s">
        <v>448</v>
      </c>
      <c r="C474" s="148"/>
      <c r="D474" s="117"/>
      <c r="E474" s="19" t="str">
        <f>'прил.5'!G280</f>
        <v>Физическая культура</v>
      </c>
      <c r="F474" s="34">
        <f aca="true" t="shared" si="32" ref="F474:H479">F475</f>
        <v>894.78</v>
      </c>
      <c r="G474" s="34">
        <f t="shared" si="32"/>
        <v>0</v>
      </c>
      <c r="H474" s="34">
        <f t="shared" si="32"/>
        <v>0</v>
      </c>
    </row>
    <row r="475" spans="1:8" ht="38.25">
      <c r="A475" s="13" t="s">
        <v>486</v>
      </c>
      <c r="B475" s="13" t="s">
        <v>448</v>
      </c>
      <c r="C475" s="13" t="str">
        <f>'прил.5'!E281</f>
        <v>2100000000</v>
      </c>
      <c r="D475" s="117"/>
      <c r="E475" s="19" t="str">
        <f>'прил.5'!G281</f>
        <v>Муниципальная программа Спировского муниципального округа Тверской области "Жилищно-коммунальное хозяйство и благоустройство территории" на 2022-2027 годы</v>
      </c>
      <c r="F475" s="34">
        <f t="shared" si="32"/>
        <v>894.78</v>
      </c>
      <c r="G475" s="34">
        <f t="shared" si="32"/>
        <v>0</v>
      </c>
      <c r="H475" s="34">
        <f t="shared" si="32"/>
        <v>0</v>
      </c>
    </row>
    <row r="476" spans="1:8" ht="12.75">
      <c r="A476" s="13" t="s">
        <v>486</v>
      </c>
      <c r="B476" s="13" t="s">
        <v>448</v>
      </c>
      <c r="C476" s="13">
        <f>'прил.5'!E282</f>
        <v>2130000000</v>
      </c>
      <c r="D476" s="117"/>
      <c r="E476" s="19" t="str">
        <f>'прил.5'!G282</f>
        <v>Подпрограмма "Благоустройство территории"</v>
      </c>
      <c r="F476" s="34">
        <f>F479+F477</f>
        <v>894.78</v>
      </c>
      <c r="G476" s="34">
        <f>G479</f>
        <v>0</v>
      </c>
      <c r="H476" s="34">
        <f>H479</f>
        <v>0</v>
      </c>
    </row>
    <row r="477" spans="1:8" ht="36" customHeight="1">
      <c r="A477" s="13" t="s">
        <v>486</v>
      </c>
      <c r="B477" s="13" t="s">
        <v>448</v>
      </c>
      <c r="C477" s="13" t="str">
        <f>'прил.5'!E283</f>
        <v>2130119004</v>
      </c>
      <c r="D477" s="117"/>
      <c r="E477" s="19" t="str">
        <f>'прил.5'!G283</f>
        <v>Обустройство спортивной площадки с Выдропужск Спировского муниципального округа Тверской области за счёт средств областного бюджета</v>
      </c>
      <c r="F477" s="34">
        <f>F478</f>
        <v>807.802</v>
      </c>
      <c r="G477" s="34">
        <f>G478</f>
        <v>0</v>
      </c>
      <c r="H477" s="34">
        <f>H478</f>
        <v>0</v>
      </c>
    </row>
    <row r="478" spans="1:8" ht="25.5">
      <c r="A478" s="13" t="s">
        <v>486</v>
      </c>
      <c r="B478" s="13" t="s">
        <v>448</v>
      </c>
      <c r="C478" s="13" t="str">
        <f>'прил.5'!E284</f>
        <v>2130119004</v>
      </c>
      <c r="D478" s="13" t="s">
        <v>12</v>
      </c>
      <c r="E478" s="19" t="str">
        <f>'прил.5'!G284</f>
        <v>Закупка товаров, работ и услуг для государственных (муниципальных) нужд</v>
      </c>
      <c r="F478" s="34">
        <f>'прил.5'!H284</f>
        <v>807.802</v>
      </c>
      <c r="G478" s="34">
        <f>'прил.5'!I284</f>
        <v>0</v>
      </c>
      <c r="H478" s="34">
        <f>'прил.5'!J284</f>
        <v>0</v>
      </c>
    </row>
    <row r="479" spans="1:8" ht="38.25">
      <c r="A479" s="13" t="s">
        <v>486</v>
      </c>
      <c r="B479" s="13" t="s">
        <v>448</v>
      </c>
      <c r="C479" s="13" t="str">
        <f>'прил.5'!E285</f>
        <v>21301S9004</v>
      </c>
      <c r="D479" s="117"/>
      <c r="E479" s="19" t="str">
        <f>'прил.5'!G285</f>
        <v>Обустройство спортивной площадки с Выдропужск Спировского муниципального округа Тверской области за счёт средств бюджета муниципального округа</v>
      </c>
      <c r="F479" s="34">
        <f t="shared" si="32"/>
        <v>86.978</v>
      </c>
      <c r="G479" s="34">
        <f t="shared" si="32"/>
        <v>0</v>
      </c>
      <c r="H479" s="34">
        <f t="shared" si="32"/>
        <v>0</v>
      </c>
    </row>
    <row r="480" spans="1:8" ht="25.5">
      <c r="A480" s="13" t="s">
        <v>486</v>
      </c>
      <c r="B480" s="13" t="s">
        <v>448</v>
      </c>
      <c r="C480" s="13" t="str">
        <f>'прил.5'!E286</f>
        <v>21301S9004</v>
      </c>
      <c r="D480" s="13" t="s">
        <v>12</v>
      </c>
      <c r="E480" s="19" t="str">
        <f>'прил.5'!G286</f>
        <v>Закупка товаров, работ и услуг для государственных (муниципальных) нужд</v>
      </c>
      <c r="F480" s="34">
        <f>'прил.5'!H286</f>
        <v>86.978</v>
      </c>
      <c r="G480" s="34">
        <f>'прил.5'!I286</f>
        <v>0</v>
      </c>
      <c r="H480" s="34">
        <f>'прил.5'!J286</f>
        <v>0</v>
      </c>
    </row>
    <row r="481" spans="1:8" ht="12.75">
      <c r="A481" s="13" t="s">
        <v>486</v>
      </c>
      <c r="B481" s="13" t="s">
        <v>450</v>
      </c>
      <c r="C481" s="148"/>
      <c r="D481" s="117"/>
      <c r="E481" s="19" t="str">
        <f>'прил.5'!G287</f>
        <v>Средства массовой информации</v>
      </c>
      <c r="F481" s="34">
        <f>F482</f>
        <v>1448</v>
      </c>
      <c r="G481" s="34">
        <f>G482</f>
        <v>1400</v>
      </c>
      <c r="H481" s="34">
        <f>H482</f>
        <v>1400</v>
      </c>
    </row>
    <row r="482" spans="1:8" ht="12.75">
      <c r="A482" s="13" t="s">
        <v>486</v>
      </c>
      <c r="B482" s="13" t="s">
        <v>450</v>
      </c>
      <c r="C482" s="29"/>
      <c r="D482" s="13"/>
      <c r="E482" s="19" t="s">
        <v>36</v>
      </c>
      <c r="F482" s="147">
        <f aca="true" t="shared" si="33" ref="F482:H483">F483</f>
        <v>1448</v>
      </c>
      <c r="G482" s="147">
        <f t="shared" si="33"/>
        <v>1400</v>
      </c>
      <c r="H482" s="147">
        <f t="shared" si="33"/>
        <v>1400</v>
      </c>
    </row>
    <row r="483" spans="1:8" ht="38.25">
      <c r="A483" s="13" t="s">
        <v>486</v>
      </c>
      <c r="B483" s="13" t="s">
        <v>450</v>
      </c>
      <c r="C483" s="13" t="str">
        <f>'прил.5'!E423</f>
        <v>1800000000</v>
      </c>
      <c r="D483" s="13"/>
      <c r="E483" s="14" t="str">
        <f>'прил.5'!G423</f>
        <v>Муниципальная программа Спировского муниципального округа Тверской области "Развитие физической культуры и спорта в Спировском муниципальном округе" на 2022-2027 годы</v>
      </c>
      <c r="F483" s="147">
        <f t="shared" si="33"/>
        <v>1448</v>
      </c>
      <c r="G483" s="147">
        <f t="shared" si="33"/>
        <v>1400</v>
      </c>
      <c r="H483" s="147">
        <f t="shared" si="33"/>
        <v>1400</v>
      </c>
    </row>
    <row r="484" spans="1:8" ht="25.5">
      <c r="A484" s="13" t="s">
        <v>486</v>
      </c>
      <c r="B484" s="13" t="s">
        <v>450</v>
      </c>
      <c r="C484" s="13" t="str">
        <f>'прил.5'!E424</f>
        <v>1810000000</v>
      </c>
      <c r="D484" s="13"/>
      <c r="E484" s="14" t="str">
        <f>'прил.5'!G424</f>
        <v>Подпрограмма "Массовая физкультурно-оздоровительная и спортивная работа в Спировском муниципальном округе"</v>
      </c>
      <c r="F484" s="147">
        <f>F485+F487+F489</f>
        <v>1448</v>
      </c>
      <c r="G484" s="147">
        <f>G485+G487+G489</f>
        <v>1400</v>
      </c>
      <c r="H484" s="147">
        <f>H485+H487+H489</f>
        <v>1400</v>
      </c>
    </row>
    <row r="485" spans="1:8" ht="38.25">
      <c r="A485" s="13" t="s">
        <v>486</v>
      </c>
      <c r="B485" s="13" t="s">
        <v>450</v>
      </c>
      <c r="C485" s="13" t="str">
        <f>'прил.5'!E425</f>
        <v>181012003Б</v>
      </c>
      <c r="D485" s="13"/>
      <c r="E485" s="14" t="str">
        <f>'прил.5'!G425</f>
        <v>Проведение официальных, физкультурно-оздоровительных и спортивно-оздоровительных мероприятий для всех возрастных групп и категорий населения на территории Спировского муниципального округа</v>
      </c>
      <c r="F485" s="147">
        <f>F486</f>
        <v>200</v>
      </c>
      <c r="G485" s="147">
        <f>G486</f>
        <v>200</v>
      </c>
      <c r="H485" s="147">
        <f>H486</f>
        <v>200</v>
      </c>
    </row>
    <row r="486" spans="1:8" ht="25.5">
      <c r="A486" s="13" t="s">
        <v>486</v>
      </c>
      <c r="B486" s="13" t="s">
        <v>450</v>
      </c>
      <c r="C486" s="13" t="str">
        <f>'прил.5'!E426</f>
        <v>181012003Б</v>
      </c>
      <c r="D486" s="13" t="s">
        <v>12</v>
      </c>
      <c r="E486" s="19" t="s">
        <v>13</v>
      </c>
      <c r="F486" s="147">
        <f>'прил.5'!H426</f>
        <v>200</v>
      </c>
      <c r="G486" s="147">
        <f>'прил.5'!I426</f>
        <v>200</v>
      </c>
      <c r="H486" s="147">
        <f>'прил.5'!J426</f>
        <v>200</v>
      </c>
    </row>
    <row r="487" spans="1:8" ht="38.25">
      <c r="A487" s="13" t="s">
        <v>486</v>
      </c>
      <c r="B487" s="13" t="s">
        <v>450</v>
      </c>
      <c r="C487" s="13" t="str">
        <f>'прил.5'!E427</f>
        <v>181012004Б</v>
      </c>
      <c r="D487" s="13"/>
      <c r="E487" s="14" t="str">
        <f>'прил.5'!G427</f>
        <v>Участие спортсменов Спировского муниципального округа в спортивно-массовых мероприятиях и соревнованиях регионального и федерального значения</v>
      </c>
      <c r="F487" s="147">
        <f>F488</f>
        <v>300</v>
      </c>
      <c r="G487" s="147">
        <f>G488</f>
        <v>300</v>
      </c>
      <c r="H487" s="147">
        <f>H488</f>
        <v>300</v>
      </c>
    </row>
    <row r="488" spans="1:8" ht="25.5">
      <c r="A488" s="13" t="s">
        <v>486</v>
      </c>
      <c r="B488" s="13" t="s">
        <v>450</v>
      </c>
      <c r="C488" s="13" t="str">
        <f>'прил.5'!E428</f>
        <v>181012004Б</v>
      </c>
      <c r="D488" s="13" t="s">
        <v>12</v>
      </c>
      <c r="E488" s="19" t="s">
        <v>13</v>
      </c>
      <c r="F488" s="147">
        <f>'прил.5'!H428</f>
        <v>300</v>
      </c>
      <c r="G488" s="147">
        <f>'прил.5'!I428</f>
        <v>300</v>
      </c>
      <c r="H488" s="147">
        <f>'прил.5'!J428</f>
        <v>300</v>
      </c>
    </row>
    <row r="489" spans="1:8" ht="25.5">
      <c r="A489" s="13" t="s">
        <v>486</v>
      </c>
      <c r="B489" s="13" t="s">
        <v>450</v>
      </c>
      <c r="C489" s="13" t="str">
        <f>'прил.5'!E429</f>
        <v>181012006Б</v>
      </c>
      <c r="D489" s="13"/>
      <c r="E489" s="19" t="str">
        <f>'прил.5'!G429</f>
        <v>Организация мероприятий по развитию футбола в Спировском муниципальном округе</v>
      </c>
      <c r="F489" s="147">
        <f>F490</f>
        <v>948</v>
      </c>
      <c r="G489" s="147">
        <f>G490</f>
        <v>900</v>
      </c>
      <c r="H489" s="147">
        <f>H490</f>
        <v>900</v>
      </c>
    </row>
    <row r="490" spans="1:8" ht="25.5">
      <c r="A490" s="13" t="s">
        <v>486</v>
      </c>
      <c r="B490" s="13" t="s">
        <v>450</v>
      </c>
      <c r="C490" s="13" t="str">
        <f>'прил.5'!E430</f>
        <v>181012006Б</v>
      </c>
      <c r="D490" s="13" t="s">
        <v>12</v>
      </c>
      <c r="E490" s="19" t="s">
        <v>13</v>
      </c>
      <c r="F490" s="147">
        <f>'прил.5'!H430</f>
        <v>948</v>
      </c>
      <c r="G490" s="147">
        <f>'прил.5'!I430</f>
        <v>900</v>
      </c>
      <c r="H490" s="147">
        <f>'прил.5'!J430</f>
        <v>900</v>
      </c>
    </row>
    <row r="491" spans="1:8" ht="12.75">
      <c r="A491" s="46" t="s">
        <v>483</v>
      </c>
      <c r="B491" s="46"/>
      <c r="C491" s="134"/>
      <c r="D491" s="46"/>
      <c r="E491" s="137" t="s">
        <v>501</v>
      </c>
      <c r="F491" s="138">
        <f aca="true" t="shared" si="34" ref="F491:H493">F492</f>
        <v>1627.3</v>
      </c>
      <c r="G491" s="138">
        <f t="shared" si="34"/>
        <v>1627.3</v>
      </c>
      <c r="H491" s="138">
        <f t="shared" si="34"/>
        <v>1627.3</v>
      </c>
    </row>
    <row r="492" spans="1:8" ht="12.75">
      <c r="A492" s="48" t="s">
        <v>483</v>
      </c>
      <c r="B492" s="48" t="s">
        <v>451</v>
      </c>
      <c r="C492" s="129"/>
      <c r="D492" s="48"/>
      <c r="E492" s="11" t="s">
        <v>432</v>
      </c>
      <c r="F492" s="34">
        <f t="shared" si="34"/>
        <v>1627.3</v>
      </c>
      <c r="G492" s="34">
        <f t="shared" si="34"/>
        <v>1627.3</v>
      </c>
      <c r="H492" s="34">
        <f t="shared" si="34"/>
        <v>1627.3</v>
      </c>
    </row>
    <row r="493" spans="1:8" ht="38.25">
      <c r="A493" s="48" t="s">
        <v>483</v>
      </c>
      <c r="B493" s="48" t="s">
        <v>451</v>
      </c>
      <c r="C493" s="129">
        <f>'прил.5'!E289</f>
        <v>1300000000</v>
      </c>
      <c r="D493" s="130"/>
      <c r="E493" s="11" t="str">
        <f>'прил.5'!G289</f>
        <v>Муниципальная программа Спировского муниципального округа Тверской области "Поддержка средств массовой информации Спировского муниципального округа"на 2022-2027 годы</v>
      </c>
      <c r="F493" s="34">
        <f t="shared" si="34"/>
        <v>1627.3</v>
      </c>
      <c r="G493" s="34">
        <f t="shared" si="34"/>
        <v>1627.3</v>
      </c>
      <c r="H493" s="34">
        <f t="shared" si="34"/>
        <v>1627.3</v>
      </c>
    </row>
    <row r="494" spans="1:8" ht="25.5">
      <c r="A494" s="48" t="s">
        <v>483</v>
      </c>
      <c r="B494" s="48" t="s">
        <v>451</v>
      </c>
      <c r="C494" s="129" t="str">
        <f>'прил.5'!E290</f>
        <v>1310000000</v>
      </c>
      <c r="D494" s="130"/>
      <c r="E494" s="11" t="str">
        <f>'прил.5'!G290</f>
        <v>Подпрограмма "Развитие средств массовой информации Спировского муниципального округа" </v>
      </c>
      <c r="F494" s="34">
        <f>F497+F495</f>
        <v>1627.3</v>
      </c>
      <c r="G494" s="34">
        <f>G497+G495</f>
        <v>1627.3</v>
      </c>
      <c r="H494" s="34">
        <f>H497+H495</f>
        <v>1627.3</v>
      </c>
    </row>
    <row r="495" spans="1:8" ht="12.75">
      <c r="A495" s="48" t="s">
        <v>483</v>
      </c>
      <c r="B495" s="48" t="s">
        <v>451</v>
      </c>
      <c r="C495" s="129" t="str">
        <f>'прил.5'!E291</f>
        <v>1310110320</v>
      </c>
      <c r="D495" s="130"/>
      <c r="E495" s="11" t="str">
        <f>'прил.5'!G291</f>
        <v>Поддержка редакций газет за счёт средств областного бюджета</v>
      </c>
      <c r="F495" s="34">
        <f>F496</f>
        <v>1027.3</v>
      </c>
      <c r="G495" s="34">
        <f>G496</f>
        <v>1027.3</v>
      </c>
      <c r="H495" s="34">
        <f>H496</f>
        <v>1027.3</v>
      </c>
    </row>
    <row r="496" spans="1:8" ht="25.5">
      <c r="A496" s="48" t="s">
        <v>483</v>
      </c>
      <c r="B496" s="48" t="s">
        <v>451</v>
      </c>
      <c r="C496" s="129" t="str">
        <f>'прил.5'!E292</f>
        <v>1310110320</v>
      </c>
      <c r="D496" s="8" t="s">
        <v>16</v>
      </c>
      <c r="E496" s="19" t="s">
        <v>5</v>
      </c>
      <c r="F496" s="34">
        <f>'прил.5'!H292</f>
        <v>1027.3</v>
      </c>
      <c r="G496" s="34">
        <f>'прил.5'!I292</f>
        <v>1027.3</v>
      </c>
      <c r="H496" s="34">
        <f>'прил.5'!J292</f>
        <v>1027.3</v>
      </c>
    </row>
    <row r="497" spans="1:8" ht="38.25">
      <c r="A497" s="48" t="s">
        <v>483</v>
      </c>
      <c r="B497" s="48" t="s">
        <v>451</v>
      </c>
      <c r="C497" s="129" t="str">
        <f>'прил.5'!E293</f>
        <v>13101S0320</v>
      </c>
      <c r="D497" s="130"/>
      <c r="E497" s="11" t="str">
        <f>'прил.5'!G293</f>
        <v>Освещение взаимодействия органов местного самоуправления Спировского муниципального округа и населения в средствах массовой информации за счёт средств бюджета муниципального округа</v>
      </c>
      <c r="F497" s="34">
        <f>F498</f>
        <v>600</v>
      </c>
      <c r="G497" s="34">
        <f>G498</f>
        <v>600</v>
      </c>
      <c r="H497" s="34">
        <f>H498</f>
        <v>600</v>
      </c>
    </row>
    <row r="498" spans="1:8" ht="25.5">
      <c r="A498" s="48" t="s">
        <v>483</v>
      </c>
      <c r="B498" s="48" t="s">
        <v>451</v>
      </c>
      <c r="C498" s="129" t="str">
        <f>'прил.5'!E294</f>
        <v>13101S0320</v>
      </c>
      <c r="D498" s="8" t="s">
        <v>16</v>
      </c>
      <c r="E498" s="19" t="s">
        <v>5</v>
      </c>
      <c r="F498" s="34">
        <f>'прил.5'!H294</f>
        <v>600</v>
      </c>
      <c r="G498" s="34">
        <f>'прил.5'!I294</f>
        <v>600</v>
      </c>
      <c r="H498" s="34">
        <f>'прил.5'!J294</f>
        <v>600</v>
      </c>
    </row>
    <row r="499" spans="1:8" ht="12.75">
      <c r="A499" s="46" t="s">
        <v>499</v>
      </c>
      <c r="B499" s="46"/>
      <c r="C499" s="134"/>
      <c r="D499" s="150"/>
      <c r="E499" s="118" t="s">
        <v>215</v>
      </c>
      <c r="F499" s="136">
        <f aca="true" t="shared" si="35" ref="F499:H503">F500</f>
        <v>3.5</v>
      </c>
      <c r="G499" s="136">
        <f t="shared" si="35"/>
        <v>3.5</v>
      </c>
      <c r="H499" s="136">
        <f t="shared" si="35"/>
        <v>3.373</v>
      </c>
    </row>
    <row r="500" spans="1:8" ht="12.75">
      <c r="A500" s="48" t="s">
        <v>499</v>
      </c>
      <c r="B500" s="48" t="s">
        <v>448</v>
      </c>
      <c r="C500" s="129"/>
      <c r="D500" s="8"/>
      <c r="E500" s="19" t="str">
        <f>'прил.5'!G534</f>
        <v>Обслуживание государственного (муниципального) внутреннего долга</v>
      </c>
      <c r="F500" s="34">
        <f t="shared" si="35"/>
        <v>3.5</v>
      </c>
      <c r="G500" s="34">
        <f t="shared" si="35"/>
        <v>3.5</v>
      </c>
      <c r="H500" s="34">
        <f t="shared" si="35"/>
        <v>3.373</v>
      </c>
    </row>
    <row r="501" spans="1:8" ht="38.25">
      <c r="A501" s="48" t="s">
        <v>499</v>
      </c>
      <c r="B501" s="48" t="s">
        <v>448</v>
      </c>
      <c r="C501" s="48" t="str">
        <f>'прил.5'!E535</f>
        <v>1200000000</v>
      </c>
      <c r="D501" s="8"/>
      <c r="E501" s="19" t="str">
        <f>'прил.5'!G535</f>
        <v>Муниципальная программа Спировского муниципального округа Тверской области "Управление общественными финансами" на 2022-2027 годы</v>
      </c>
      <c r="F501" s="34">
        <f t="shared" si="35"/>
        <v>3.5</v>
      </c>
      <c r="G501" s="34">
        <f t="shared" si="35"/>
        <v>3.5</v>
      </c>
      <c r="H501" s="34">
        <f t="shared" si="35"/>
        <v>3.373</v>
      </c>
    </row>
    <row r="502" spans="1:8" ht="53.25" customHeight="1">
      <c r="A502" s="48" t="s">
        <v>499</v>
      </c>
      <c r="B502" s="48" t="s">
        <v>448</v>
      </c>
      <c r="C502" s="48" t="str">
        <f>'прил.5'!E536</f>
        <v>1210000000</v>
      </c>
      <c r="D502" s="8"/>
      <c r="E502" s="19" t="str">
        <f>'прил.5'!G536</f>
        <v>Подпрограмма "Обеспечение краткосрочной и долгосрочной сбалансированности и стабильности бюджета Спировского муниципального округа"</v>
      </c>
      <c r="F502" s="34">
        <f t="shared" si="35"/>
        <v>3.5</v>
      </c>
      <c r="G502" s="34">
        <f t="shared" si="35"/>
        <v>3.5</v>
      </c>
      <c r="H502" s="34">
        <f t="shared" si="35"/>
        <v>3.373</v>
      </c>
    </row>
    <row r="503" spans="1:8" ht="25.5">
      <c r="A503" s="48" t="s">
        <v>499</v>
      </c>
      <c r="B503" s="48" t="s">
        <v>448</v>
      </c>
      <c r="C503" s="48" t="str">
        <f>'прил.5'!E537</f>
        <v>121012002Б</v>
      </c>
      <c r="D503" s="8"/>
      <c r="E503" s="19" t="str">
        <f>'прил.5'!G537</f>
        <v>Обслуживание муниципального долга Спировского муниципального округа</v>
      </c>
      <c r="F503" s="34">
        <f t="shared" si="35"/>
        <v>3.5</v>
      </c>
      <c r="G503" s="34">
        <f t="shared" si="35"/>
        <v>3.5</v>
      </c>
      <c r="H503" s="34">
        <f t="shared" si="35"/>
        <v>3.373</v>
      </c>
    </row>
    <row r="504" spans="1:8" ht="12.75">
      <c r="A504" s="48" t="s">
        <v>499</v>
      </c>
      <c r="B504" s="48" t="s">
        <v>448</v>
      </c>
      <c r="C504" s="48" t="str">
        <f>'прил.5'!E538</f>
        <v>121012002Б</v>
      </c>
      <c r="D504" s="94">
        <v>700</v>
      </c>
      <c r="E504" s="19" t="str">
        <f>'прил.5'!G538</f>
        <v>Обслуживание государственного (муниципального) долга</v>
      </c>
      <c r="F504" s="34">
        <f>'прил.5'!H538</f>
        <v>3.5</v>
      </c>
      <c r="G504" s="34">
        <f>'прил.5'!I538</f>
        <v>3.5</v>
      </c>
      <c r="H504" s="34">
        <f>'прил.5'!J538</f>
        <v>3.373</v>
      </c>
    </row>
    <row r="505" spans="1:8" ht="12.75">
      <c r="A505" s="2"/>
      <c r="B505" s="2"/>
      <c r="C505" s="2"/>
      <c r="D505" s="2"/>
      <c r="E505" s="151" t="s">
        <v>485</v>
      </c>
      <c r="F505" s="146">
        <f>F28</f>
        <v>400188.544</v>
      </c>
      <c r="G505" s="146">
        <f>G28</f>
        <v>384503.81399999995</v>
      </c>
      <c r="H505" s="146">
        <f>H28</f>
        <v>380748.008</v>
      </c>
    </row>
    <row r="506" spans="1:6" ht="12.75">
      <c r="A506" s="152"/>
      <c r="B506" s="152"/>
      <c r="C506" s="152"/>
      <c r="D506" s="152"/>
      <c r="E506" s="152"/>
      <c r="F506" s="152"/>
    </row>
  </sheetData>
  <sheetProtection/>
  <mergeCells count="29">
    <mergeCell ref="E6:F6"/>
    <mergeCell ref="H25:H26"/>
    <mergeCell ref="F24:H24"/>
    <mergeCell ref="G25:G26"/>
    <mergeCell ref="E20:F20"/>
    <mergeCell ref="F25:F26"/>
    <mergeCell ref="D15:H15"/>
    <mergeCell ref="D16:H16"/>
    <mergeCell ref="E7:H7"/>
    <mergeCell ref="E1:F1"/>
    <mergeCell ref="E2:F2"/>
    <mergeCell ref="E3:F3"/>
    <mergeCell ref="E4:F4"/>
    <mergeCell ref="E19:H19"/>
    <mergeCell ref="E8:H8"/>
    <mergeCell ref="E9:H9"/>
    <mergeCell ref="E10:H10"/>
    <mergeCell ref="E11:H11"/>
    <mergeCell ref="E5:F5"/>
    <mergeCell ref="E24:E26"/>
    <mergeCell ref="E13:H13"/>
    <mergeCell ref="E12:H12"/>
    <mergeCell ref="A24:A26"/>
    <mergeCell ref="A21:H22"/>
    <mergeCell ref="C17:H17"/>
    <mergeCell ref="D18:H18"/>
    <mergeCell ref="B24:B26"/>
    <mergeCell ref="C24:C26"/>
    <mergeCell ref="D24:D26"/>
  </mergeCells>
  <printOptions/>
  <pageMargins left="0.7874015748031497" right="0.7874015748031497" top="0.5905511811023623" bottom="0.5511811023622047" header="0.5118110236220472" footer="0.5118110236220472"/>
  <pageSetup fitToHeight="4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2"/>
  <sheetViews>
    <sheetView tabSelected="1" zoomScalePageLayoutView="0" workbookViewId="0" topLeftCell="A521">
      <selection activeCell="B525" sqref="B525"/>
    </sheetView>
  </sheetViews>
  <sheetFormatPr defaultColWidth="9.00390625" defaultRowHeight="12.75"/>
  <cols>
    <col min="1" max="1" width="3.625" style="95" customWidth="1"/>
    <col min="2" max="2" width="4.00390625" style="95" customWidth="1"/>
    <col min="3" max="3" width="3.875" style="95" customWidth="1"/>
    <col min="4" max="4" width="3.75390625" style="95" customWidth="1"/>
    <col min="5" max="5" width="11.25390625" style="95" customWidth="1"/>
    <col min="6" max="6" width="4.25390625" style="95" bestFit="1" customWidth="1"/>
    <col min="7" max="7" width="65.625" style="95" customWidth="1"/>
    <col min="8" max="8" width="11.75390625" style="95" customWidth="1"/>
    <col min="9" max="9" width="11.375" style="95" customWidth="1"/>
    <col min="10" max="10" width="11.00390625" style="95" customWidth="1"/>
    <col min="11" max="11" width="0.6171875" style="95" hidden="1" customWidth="1"/>
    <col min="12" max="13" width="10.125" style="95" bestFit="1" customWidth="1"/>
    <col min="14" max="14" width="12.75390625" style="95" customWidth="1"/>
    <col min="15" max="15" width="10.125" style="95" customWidth="1"/>
    <col min="16" max="16384" width="9.125" style="95" customWidth="1"/>
  </cols>
  <sheetData>
    <row r="1" spans="7:10" ht="12.75">
      <c r="G1" s="214"/>
      <c r="H1" s="214"/>
      <c r="I1" s="214"/>
      <c r="J1" s="214"/>
    </row>
    <row r="2" spans="7:10" ht="12.75">
      <c r="G2" s="211" t="s">
        <v>474</v>
      </c>
      <c r="H2" s="211"/>
      <c r="I2" s="211"/>
      <c r="J2" s="211"/>
    </row>
    <row r="3" spans="7:10" ht="12.75">
      <c r="G3" s="211" t="s">
        <v>468</v>
      </c>
      <c r="H3" s="211"/>
      <c r="I3" s="211"/>
      <c r="J3" s="211"/>
    </row>
    <row r="4" spans="7:10" ht="12.75">
      <c r="G4" s="211" t="s">
        <v>547</v>
      </c>
      <c r="H4" s="211"/>
      <c r="I4" s="211"/>
      <c r="J4" s="211"/>
    </row>
    <row r="5" spans="7:10" ht="12.75">
      <c r="G5" s="212" t="s">
        <v>469</v>
      </c>
      <c r="H5" s="212"/>
      <c r="I5" s="212"/>
      <c r="J5" s="212"/>
    </row>
    <row r="6" spans="7:10" ht="12.75">
      <c r="G6" s="212" t="s">
        <v>470</v>
      </c>
      <c r="H6" s="212"/>
      <c r="I6" s="212"/>
      <c r="J6" s="212"/>
    </row>
    <row r="7" spans="7:10" ht="12.75">
      <c r="G7" s="212" t="s">
        <v>230</v>
      </c>
      <c r="H7" s="212"/>
      <c r="I7" s="212"/>
      <c r="J7" s="212"/>
    </row>
    <row r="8" spans="7:8" ht="12.75" customHeight="1">
      <c r="G8" s="96"/>
      <c r="H8" s="96"/>
    </row>
    <row r="9" spans="5:10" ht="12.75">
      <c r="E9" s="97"/>
      <c r="F9" s="97"/>
      <c r="G9" s="211" t="s">
        <v>283</v>
      </c>
      <c r="H9" s="213"/>
      <c r="I9" s="214"/>
      <c r="J9" s="214"/>
    </row>
    <row r="10" spans="5:10" ht="12.75">
      <c r="E10" s="97"/>
      <c r="F10" s="97"/>
      <c r="G10" s="211" t="s">
        <v>249</v>
      </c>
      <c r="H10" s="213"/>
      <c r="I10" s="214"/>
      <c r="J10" s="214"/>
    </row>
    <row r="11" spans="5:10" ht="12.75">
      <c r="E11" s="97"/>
      <c r="F11" s="97"/>
      <c r="G11" s="211" t="s">
        <v>475</v>
      </c>
      <c r="H11" s="213"/>
      <c r="I11" s="214"/>
      <c r="J11" s="214"/>
    </row>
    <row r="12" spans="5:10" ht="12" customHeight="1">
      <c r="E12" s="97"/>
      <c r="F12" s="97"/>
      <c r="G12" s="211" t="s">
        <v>230</v>
      </c>
      <c r="H12" s="213"/>
      <c r="I12" s="214"/>
      <c r="J12" s="214"/>
    </row>
    <row r="13" spans="7:8" ht="17.25" customHeight="1" hidden="1">
      <c r="G13" s="235"/>
      <c r="H13" s="236"/>
    </row>
    <row r="14" spans="5:10" ht="12.75">
      <c r="E14" s="100"/>
      <c r="F14" s="100"/>
      <c r="G14" s="98"/>
      <c r="H14" s="99"/>
      <c r="I14" s="174"/>
      <c r="J14" s="174"/>
    </row>
    <row r="15" spans="1:10" ht="78.75" customHeight="1">
      <c r="A15" s="101"/>
      <c r="B15" s="238" t="s">
        <v>231</v>
      </c>
      <c r="C15" s="214"/>
      <c r="D15" s="214"/>
      <c r="E15" s="214"/>
      <c r="F15" s="214"/>
      <c r="G15" s="214"/>
      <c r="H15" s="214"/>
      <c r="I15" s="214"/>
      <c r="J15" s="214"/>
    </row>
    <row r="16" spans="1:8" ht="9" customHeight="1">
      <c r="A16" s="101"/>
      <c r="B16" s="102"/>
      <c r="C16" s="102"/>
      <c r="D16" s="102"/>
      <c r="E16" s="102"/>
      <c r="F16" s="102"/>
      <c r="G16" s="102"/>
      <c r="H16" s="102"/>
    </row>
    <row r="17" spans="1:10" ht="17.25" customHeight="1">
      <c r="A17" s="226" t="s">
        <v>433</v>
      </c>
      <c r="B17" s="226" t="s">
        <v>434</v>
      </c>
      <c r="C17" s="226" t="s">
        <v>435</v>
      </c>
      <c r="D17" s="226" t="s">
        <v>436</v>
      </c>
      <c r="E17" s="226" t="s">
        <v>437</v>
      </c>
      <c r="F17" s="226" t="s">
        <v>438</v>
      </c>
      <c r="G17" s="237" t="s">
        <v>439</v>
      </c>
      <c r="H17" s="239" t="s">
        <v>28</v>
      </c>
      <c r="I17" s="224"/>
      <c r="J17" s="224"/>
    </row>
    <row r="18" spans="1:10" ht="15" customHeight="1">
      <c r="A18" s="226"/>
      <c r="B18" s="226"/>
      <c r="C18" s="226"/>
      <c r="D18" s="226"/>
      <c r="E18" s="226"/>
      <c r="F18" s="226"/>
      <c r="G18" s="237"/>
      <c r="H18" s="239" t="s">
        <v>216</v>
      </c>
      <c r="I18" s="240" t="s">
        <v>250</v>
      </c>
      <c r="J18" s="240" t="s">
        <v>227</v>
      </c>
    </row>
    <row r="19" spans="1:10" ht="8.25" customHeight="1">
      <c r="A19" s="226"/>
      <c r="B19" s="226"/>
      <c r="C19" s="226"/>
      <c r="D19" s="226"/>
      <c r="E19" s="226"/>
      <c r="F19" s="226"/>
      <c r="G19" s="237"/>
      <c r="H19" s="239" t="s">
        <v>29</v>
      </c>
      <c r="I19" s="240"/>
      <c r="J19" s="240"/>
    </row>
    <row r="20" spans="1:10" ht="15" customHeight="1">
      <c r="A20" s="103" t="s">
        <v>440</v>
      </c>
      <c r="B20" s="103" t="s">
        <v>441</v>
      </c>
      <c r="C20" s="103" t="s">
        <v>442</v>
      </c>
      <c r="D20" s="103" t="s">
        <v>443</v>
      </c>
      <c r="E20" s="103" t="s">
        <v>444</v>
      </c>
      <c r="F20" s="103" t="s">
        <v>445</v>
      </c>
      <c r="G20" s="104" t="s">
        <v>446</v>
      </c>
      <c r="H20" s="36">
        <v>8</v>
      </c>
      <c r="I20" s="105">
        <v>9</v>
      </c>
      <c r="J20" s="105">
        <v>10</v>
      </c>
    </row>
    <row r="21" spans="1:10" ht="12.75">
      <c r="A21" s="106"/>
      <c r="B21" s="106"/>
      <c r="C21" s="106"/>
      <c r="D21" s="106"/>
      <c r="E21" s="106"/>
      <c r="F21" s="106"/>
      <c r="G21" s="107" t="s">
        <v>485</v>
      </c>
      <c r="H21" s="108">
        <f>H22+H295+H302+H431+H520</f>
        <v>400188.544</v>
      </c>
      <c r="I21" s="108">
        <f>I22+I295+I302+I431+I520</f>
        <v>384503.814</v>
      </c>
      <c r="J21" s="108">
        <f>J22+J295+J302+J431+J520</f>
        <v>380748.00800000003</v>
      </c>
    </row>
    <row r="22" spans="1:11" ht="12.75">
      <c r="A22" s="109">
        <v>1</v>
      </c>
      <c r="B22" s="117" t="s">
        <v>306</v>
      </c>
      <c r="C22" s="18"/>
      <c r="D22" s="18"/>
      <c r="E22" s="18"/>
      <c r="F22" s="18"/>
      <c r="G22" s="110" t="s">
        <v>254</v>
      </c>
      <c r="H22" s="111">
        <f>H23+H86+H141+H232+H243+H249+H287+H173+H79+H279</f>
        <v>138071.60900000003</v>
      </c>
      <c r="I22" s="111">
        <f>I23+I86+I141+I232+I243+I249+I287+I173+I79+I279</f>
        <v>128708.81000000001</v>
      </c>
      <c r="J22" s="111">
        <f>J23+J86+J141+J232+J243+J249+J287+J173+J79+J279</f>
        <v>125141.637</v>
      </c>
      <c r="K22" s="111" t="e">
        <f>K23+K86+K141+K232+K243+K249+K287+K173</f>
        <v>#REF!</v>
      </c>
    </row>
    <row r="23" spans="1:11" ht="12.75">
      <c r="A23" s="109"/>
      <c r="B23" s="13" t="s">
        <v>306</v>
      </c>
      <c r="C23" s="13" t="s">
        <v>448</v>
      </c>
      <c r="D23" s="18"/>
      <c r="E23" s="18"/>
      <c r="F23" s="18"/>
      <c r="G23" s="14" t="s">
        <v>449</v>
      </c>
      <c r="H23" s="112">
        <f>H29+H54+H49+H24</f>
        <v>42094.403999999995</v>
      </c>
      <c r="I23" s="112">
        <f>I29+I54+I49+I24</f>
        <v>41366.21800000001</v>
      </c>
      <c r="J23" s="112">
        <f>J29+J54+J49+J24</f>
        <v>38369.71800000001</v>
      </c>
      <c r="K23" s="112" t="e">
        <f>K29+K54+K49+K24</f>
        <v>#REF!</v>
      </c>
    </row>
    <row r="24" spans="1:10" ht="25.5">
      <c r="A24" s="109"/>
      <c r="B24" s="13" t="s">
        <v>306</v>
      </c>
      <c r="C24" s="13" t="s">
        <v>448</v>
      </c>
      <c r="D24" s="13" t="s">
        <v>450</v>
      </c>
      <c r="E24" s="18"/>
      <c r="F24" s="18"/>
      <c r="G24" s="14" t="s">
        <v>152</v>
      </c>
      <c r="H24" s="112">
        <f aca="true" t="shared" si="0" ref="H24:J27">H25</f>
        <v>1763.156</v>
      </c>
      <c r="I24" s="112">
        <f t="shared" si="0"/>
        <v>1353.156</v>
      </c>
      <c r="J24" s="112">
        <f t="shared" si="0"/>
        <v>1353.156</v>
      </c>
    </row>
    <row r="25" spans="1:10" ht="38.25">
      <c r="A25" s="109"/>
      <c r="B25" s="13" t="s">
        <v>306</v>
      </c>
      <c r="C25" s="13" t="s">
        <v>448</v>
      </c>
      <c r="D25" s="13" t="s">
        <v>450</v>
      </c>
      <c r="E25" s="13" t="s">
        <v>45</v>
      </c>
      <c r="F25" s="18"/>
      <c r="G25" s="14" t="s">
        <v>256</v>
      </c>
      <c r="H25" s="112">
        <f t="shared" si="0"/>
        <v>1763.156</v>
      </c>
      <c r="I25" s="112">
        <f t="shared" si="0"/>
        <v>1353.156</v>
      </c>
      <c r="J25" s="112">
        <f t="shared" si="0"/>
        <v>1353.156</v>
      </c>
    </row>
    <row r="26" spans="1:11" ht="12.75">
      <c r="A26" s="109"/>
      <c r="B26" s="13" t="s">
        <v>306</v>
      </c>
      <c r="C26" s="13" t="s">
        <v>448</v>
      </c>
      <c r="D26" s="13" t="s">
        <v>450</v>
      </c>
      <c r="E26" s="13" t="s">
        <v>43</v>
      </c>
      <c r="F26" s="13"/>
      <c r="G26" s="14" t="s">
        <v>19</v>
      </c>
      <c r="H26" s="112">
        <f t="shared" si="0"/>
        <v>1763.156</v>
      </c>
      <c r="I26" s="112">
        <f t="shared" si="0"/>
        <v>1353.156</v>
      </c>
      <c r="J26" s="112">
        <f t="shared" si="0"/>
        <v>1353.156</v>
      </c>
      <c r="K26" s="112">
        <f>K27</f>
        <v>0</v>
      </c>
    </row>
    <row r="27" spans="1:10" ht="12.75">
      <c r="A27" s="109"/>
      <c r="B27" s="13" t="s">
        <v>306</v>
      </c>
      <c r="C27" s="13" t="s">
        <v>448</v>
      </c>
      <c r="D27" s="13" t="s">
        <v>450</v>
      </c>
      <c r="E27" s="13" t="s">
        <v>153</v>
      </c>
      <c r="F27" s="18"/>
      <c r="G27" s="14" t="s">
        <v>255</v>
      </c>
      <c r="H27" s="112">
        <f t="shared" si="0"/>
        <v>1763.156</v>
      </c>
      <c r="I27" s="112">
        <f t="shared" si="0"/>
        <v>1353.156</v>
      </c>
      <c r="J27" s="112">
        <f t="shared" si="0"/>
        <v>1353.156</v>
      </c>
    </row>
    <row r="28" spans="1:12" ht="38.25">
      <c r="A28" s="109"/>
      <c r="B28" s="13" t="s">
        <v>306</v>
      </c>
      <c r="C28" s="13" t="s">
        <v>448</v>
      </c>
      <c r="D28" s="13" t="s">
        <v>450</v>
      </c>
      <c r="E28" s="13" t="str">
        <f>E27</f>
        <v>119012008С</v>
      </c>
      <c r="F28" s="13" t="s">
        <v>9</v>
      </c>
      <c r="G28" s="19" t="s">
        <v>11</v>
      </c>
      <c r="H28" s="112">
        <v>1763.156</v>
      </c>
      <c r="I28" s="112">
        <v>1353.156</v>
      </c>
      <c r="J28" s="112">
        <v>1353.156</v>
      </c>
      <c r="K28" s="89"/>
      <c r="L28" s="113"/>
    </row>
    <row r="29" spans="1:12" ht="38.25">
      <c r="A29" s="18"/>
      <c r="B29" s="13" t="s">
        <v>306</v>
      </c>
      <c r="C29" s="13" t="s">
        <v>448</v>
      </c>
      <c r="D29" s="13" t="s">
        <v>451</v>
      </c>
      <c r="E29" s="18"/>
      <c r="F29" s="18"/>
      <c r="G29" s="14" t="s">
        <v>497</v>
      </c>
      <c r="H29" s="112">
        <f>H35+H30</f>
        <v>36868.064</v>
      </c>
      <c r="I29" s="114">
        <f>I35+I30</f>
        <v>36749.078</v>
      </c>
      <c r="J29" s="114">
        <f>J35+J30</f>
        <v>33752.778000000006</v>
      </c>
      <c r="L29" s="113"/>
    </row>
    <row r="30" spans="1:12" ht="38.25">
      <c r="A30" s="18"/>
      <c r="B30" s="13" t="s">
        <v>306</v>
      </c>
      <c r="C30" s="13" t="s">
        <v>448</v>
      </c>
      <c r="D30" s="13" t="s">
        <v>451</v>
      </c>
      <c r="E30" s="13" t="s">
        <v>50</v>
      </c>
      <c r="F30" s="13"/>
      <c r="G30" s="14" t="s">
        <v>335</v>
      </c>
      <c r="H30" s="112">
        <f aca="true" t="shared" si="1" ref="H30:J31">H31</f>
        <v>371.20000000000005</v>
      </c>
      <c r="I30" s="114">
        <f t="shared" si="1"/>
        <v>374.6</v>
      </c>
      <c r="J30" s="114">
        <f t="shared" si="1"/>
        <v>378.29999999999995</v>
      </c>
      <c r="L30" s="113"/>
    </row>
    <row r="31" spans="1:12" ht="12.75">
      <c r="A31" s="18"/>
      <c r="B31" s="13" t="s">
        <v>306</v>
      </c>
      <c r="C31" s="13" t="s">
        <v>448</v>
      </c>
      <c r="D31" s="13" t="s">
        <v>451</v>
      </c>
      <c r="E31" s="13" t="s">
        <v>51</v>
      </c>
      <c r="F31" s="13"/>
      <c r="G31" s="14" t="s">
        <v>19</v>
      </c>
      <c r="H31" s="112">
        <f t="shared" si="1"/>
        <v>371.20000000000005</v>
      </c>
      <c r="I31" s="114">
        <f t="shared" si="1"/>
        <v>374.6</v>
      </c>
      <c r="J31" s="114">
        <f t="shared" si="1"/>
        <v>378.29999999999995</v>
      </c>
      <c r="L31" s="113"/>
    </row>
    <row r="32" spans="1:12" ht="38.25">
      <c r="A32" s="18"/>
      <c r="B32" s="13" t="s">
        <v>306</v>
      </c>
      <c r="C32" s="13" t="s">
        <v>448</v>
      </c>
      <c r="D32" s="13" t="s">
        <v>451</v>
      </c>
      <c r="E32" s="13" t="s">
        <v>166</v>
      </c>
      <c r="F32" s="13"/>
      <c r="G32" s="14" t="s">
        <v>71</v>
      </c>
      <c r="H32" s="112">
        <f>H33+H34</f>
        <v>371.20000000000005</v>
      </c>
      <c r="I32" s="112">
        <f>I33+I34</f>
        <v>374.6</v>
      </c>
      <c r="J32" s="112">
        <f>J33+J34</f>
        <v>378.29999999999995</v>
      </c>
      <c r="L32" s="113"/>
    </row>
    <row r="33" spans="1:12" ht="38.25">
      <c r="A33" s="18"/>
      <c r="B33" s="13" t="s">
        <v>306</v>
      </c>
      <c r="C33" s="13" t="s">
        <v>448</v>
      </c>
      <c r="D33" s="13" t="s">
        <v>451</v>
      </c>
      <c r="E33" s="13" t="str">
        <f>E32</f>
        <v>0290110510</v>
      </c>
      <c r="F33" s="13" t="s">
        <v>9</v>
      </c>
      <c r="G33" s="19" t="s">
        <v>11</v>
      </c>
      <c r="H33" s="35">
        <v>355.446</v>
      </c>
      <c r="I33" s="115">
        <v>359</v>
      </c>
      <c r="J33" s="115">
        <v>362.59</v>
      </c>
      <c r="K33" s="89"/>
      <c r="L33" s="113"/>
    </row>
    <row r="34" spans="1:12" ht="12.75">
      <c r="A34" s="18"/>
      <c r="B34" s="13" t="s">
        <v>306</v>
      </c>
      <c r="C34" s="13" t="s">
        <v>448</v>
      </c>
      <c r="D34" s="13" t="s">
        <v>451</v>
      </c>
      <c r="E34" s="13" t="str">
        <f>E33</f>
        <v>0290110510</v>
      </c>
      <c r="F34" s="13" t="s">
        <v>12</v>
      </c>
      <c r="G34" s="19" t="s">
        <v>13</v>
      </c>
      <c r="H34" s="35">
        <v>15.754</v>
      </c>
      <c r="I34" s="115">
        <v>15.6</v>
      </c>
      <c r="J34" s="115">
        <v>15.71</v>
      </c>
      <c r="K34" s="89"/>
      <c r="L34" s="113"/>
    </row>
    <row r="35" spans="1:12" ht="38.25">
      <c r="A35" s="18"/>
      <c r="B35" s="13" t="s">
        <v>306</v>
      </c>
      <c r="C35" s="13" t="s">
        <v>448</v>
      </c>
      <c r="D35" s="13" t="s">
        <v>451</v>
      </c>
      <c r="E35" s="13" t="s">
        <v>45</v>
      </c>
      <c r="F35" s="18"/>
      <c r="G35" s="14" t="s">
        <v>256</v>
      </c>
      <c r="H35" s="112">
        <f>H36+H44</f>
        <v>36496.864</v>
      </c>
      <c r="I35" s="114">
        <f>I36+I44</f>
        <v>36374.478</v>
      </c>
      <c r="J35" s="114">
        <f>J36+J44</f>
        <v>33374.478</v>
      </c>
      <c r="L35" s="113"/>
    </row>
    <row r="36" spans="1:12" ht="38.25">
      <c r="A36" s="18"/>
      <c r="B36" s="13" t="s">
        <v>306</v>
      </c>
      <c r="C36" s="13" t="s">
        <v>448</v>
      </c>
      <c r="D36" s="13" t="s">
        <v>451</v>
      </c>
      <c r="E36" s="13" t="s">
        <v>46</v>
      </c>
      <c r="F36" s="13"/>
      <c r="G36" s="14" t="s">
        <v>261</v>
      </c>
      <c r="H36" s="35">
        <f>H37+H40+H42</f>
        <v>4260</v>
      </c>
      <c r="I36" s="35">
        <f>I37+I40+I42</f>
        <v>4420</v>
      </c>
      <c r="J36" s="35">
        <f>J37+J40+J42</f>
        <v>1420</v>
      </c>
      <c r="L36" s="113"/>
    </row>
    <row r="37" spans="1:12" ht="26.25" customHeight="1">
      <c r="A37" s="18"/>
      <c r="B37" s="13" t="s">
        <v>306</v>
      </c>
      <c r="C37" s="13" t="s">
        <v>448</v>
      </c>
      <c r="D37" s="13" t="s">
        <v>451</v>
      </c>
      <c r="E37" s="13" t="s">
        <v>47</v>
      </c>
      <c r="F37" s="13"/>
      <c r="G37" s="207" t="s">
        <v>342</v>
      </c>
      <c r="H37" s="35">
        <f>H39+H38</f>
        <v>170</v>
      </c>
      <c r="I37" s="38">
        <f>I39+I38</f>
        <v>170</v>
      </c>
      <c r="J37" s="38">
        <f>J39+J38</f>
        <v>170</v>
      </c>
      <c r="L37" s="113"/>
    </row>
    <row r="38" spans="1:12" ht="38.25">
      <c r="A38" s="18"/>
      <c r="B38" s="13" t="s">
        <v>306</v>
      </c>
      <c r="C38" s="13" t="s">
        <v>448</v>
      </c>
      <c r="D38" s="13" t="s">
        <v>451</v>
      </c>
      <c r="E38" s="13" t="s">
        <v>47</v>
      </c>
      <c r="F38" s="13" t="s">
        <v>9</v>
      </c>
      <c r="G38" s="19" t="s">
        <v>11</v>
      </c>
      <c r="H38" s="35">
        <v>20</v>
      </c>
      <c r="I38" s="115">
        <v>20</v>
      </c>
      <c r="J38" s="115">
        <v>20</v>
      </c>
      <c r="K38" s="89"/>
      <c r="L38" s="113"/>
    </row>
    <row r="39" spans="1:12" ht="12.75">
      <c r="A39" s="18"/>
      <c r="B39" s="13" t="s">
        <v>306</v>
      </c>
      <c r="C39" s="13" t="s">
        <v>448</v>
      </c>
      <c r="D39" s="13" t="s">
        <v>451</v>
      </c>
      <c r="E39" s="13" t="s">
        <v>47</v>
      </c>
      <c r="F39" s="13" t="s">
        <v>12</v>
      </c>
      <c r="G39" s="19" t="s">
        <v>13</v>
      </c>
      <c r="H39" s="35">
        <v>150</v>
      </c>
      <c r="I39" s="115">
        <v>150</v>
      </c>
      <c r="J39" s="115">
        <v>150</v>
      </c>
      <c r="K39" s="89"/>
      <c r="L39" s="113"/>
    </row>
    <row r="40" spans="1:12" ht="38.25">
      <c r="A40" s="18"/>
      <c r="B40" s="13" t="s">
        <v>306</v>
      </c>
      <c r="C40" s="13" t="s">
        <v>448</v>
      </c>
      <c r="D40" s="13" t="s">
        <v>451</v>
      </c>
      <c r="E40" s="13" t="s">
        <v>48</v>
      </c>
      <c r="F40" s="13"/>
      <c r="G40" s="14" t="s">
        <v>262</v>
      </c>
      <c r="H40" s="35">
        <f>H41</f>
        <v>250</v>
      </c>
      <c r="I40" s="38">
        <f>I41</f>
        <v>250</v>
      </c>
      <c r="J40" s="38">
        <f>J41</f>
        <v>250</v>
      </c>
      <c r="L40" s="113"/>
    </row>
    <row r="41" spans="1:12" ht="12.75">
      <c r="A41" s="18"/>
      <c r="B41" s="13" t="s">
        <v>306</v>
      </c>
      <c r="C41" s="13" t="s">
        <v>448</v>
      </c>
      <c r="D41" s="13" t="s">
        <v>451</v>
      </c>
      <c r="E41" s="13" t="s">
        <v>48</v>
      </c>
      <c r="F41" s="13" t="s">
        <v>12</v>
      </c>
      <c r="G41" s="19" t="s">
        <v>13</v>
      </c>
      <c r="H41" s="35">
        <v>250</v>
      </c>
      <c r="I41" s="115">
        <v>250</v>
      </c>
      <c r="J41" s="115">
        <v>250</v>
      </c>
      <c r="K41" s="89"/>
      <c r="L41" s="113"/>
    </row>
    <row r="42" spans="1:12" ht="25.5">
      <c r="A42" s="18"/>
      <c r="B42" s="13" t="s">
        <v>306</v>
      </c>
      <c r="C42" s="13" t="s">
        <v>448</v>
      </c>
      <c r="D42" s="13" t="s">
        <v>451</v>
      </c>
      <c r="E42" s="13" t="s">
        <v>49</v>
      </c>
      <c r="F42" s="13"/>
      <c r="G42" s="14" t="s">
        <v>263</v>
      </c>
      <c r="H42" s="35">
        <f>H43</f>
        <v>3840</v>
      </c>
      <c r="I42" s="38">
        <f>I43</f>
        <v>4000</v>
      </c>
      <c r="J42" s="38">
        <f>J43</f>
        <v>1000</v>
      </c>
      <c r="L42" s="113"/>
    </row>
    <row r="43" spans="1:12" ht="12.75">
      <c r="A43" s="18"/>
      <c r="B43" s="13" t="s">
        <v>306</v>
      </c>
      <c r="C43" s="13" t="s">
        <v>448</v>
      </c>
      <c r="D43" s="13" t="s">
        <v>451</v>
      </c>
      <c r="E43" s="13" t="s">
        <v>49</v>
      </c>
      <c r="F43" s="13" t="s">
        <v>12</v>
      </c>
      <c r="G43" s="19" t="s">
        <v>13</v>
      </c>
      <c r="H43" s="35">
        <v>3840</v>
      </c>
      <c r="I43" s="115">
        <v>4000</v>
      </c>
      <c r="J43" s="115">
        <v>1000</v>
      </c>
      <c r="K43" s="89"/>
      <c r="L43" s="113"/>
    </row>
    <row r="44" spans="1:12" ht="12.75">
      <c r="A44" s="18"/>
      <c r="B44" s="13" t="s">
        <v>306</v>
      </c>
      <c r="C44" s="13" t="s">
        <v>448</v>
      </c>
      <c r="D44" s="13" t="s">
        <v>451</v>
      </c>
      <c r="E44" s="13" t="s">
        <v>43</v>
      </c>
      <c r="F44" s="13"/>
      <c r="G44" s="14" t="s">
        <v>19</v>
      </c>
      <c r="H44" s="35">
        <f>H45</f>
        <v>32236.863999999998</v>
      </c>
      <c r="I44" s="35">
        <f>I45</f>
        <v>31954.478</v>
      </c>
      <c r="J44" s="35">
        <f>J45</f>
        <v>31954.478</v>
      </c>
      <c r="L44" s="113"/>
    </row>
    <row r="45" spans="1:12" ht="37.5" customHeight="1">
      <c r="A45" s="18"/>
      <c r="B45" s="13" t="s">
        <v>306</v>
      </c>
      <c r="C45" s="13" t="s">
        <v>448</v>
      </c>
      <c r="D45" s="13" t="s">
        <v>451</v>
      </c>
      <c r="E45" s="13" t="s">
        <v>44</v>
      </c>
      <c r="F45" s="13"/>
      <c r="G45" s="14" t="s">
        <v>336</v>
      </c>
      <c r="H45" s="35">
        <f>H46+H47+H48</f>
        <v>32236.863999999998</v>
      </c>
      <c r="I45" s="35">
        <f>I46+I47+I48</f>
        <v>31954.478</v>
      </c>
      <c r="J45" s="35">
        <f>J46+J47+J48</f>
        <v>31954.478</v>
      </c>
      <c r="L45" s="113"/>
    </row>
    <row r="46" spans="1:12" ht="38.25">
      <c r="A46" s="18"/>
      <c r="B46" s="13" t="s">
        <v>306</v>
      </c>
      <c r="C46" s="13" t="s">
        <v>448</v>
      </c>
      <c r="D46" s="13" t="s">
        <v>451</v>
      </c>
      <c r="E46" s="13" t="s">
        <v>44</v>
      </c>
      <c r="F46" s="13" t="s">
        <v>9</v>
      </c>
      <c r="G46" s="19" t="s">
        <v>11</v>
      </c>
      <c r="H46" s="35">
        <v>25822.263</v>
      </c>
      <c r="I46" s="35">
        <v>25539.877</v>
      </c>
      <c r="J46" s="35">
        <v>25539.877</v>
      </c>
      <c r="K46" s="89"/>
      <c r="L46" s="113"/>
    </row>
    <row r="47" spans="1:12" ht="12.75">
      <c r="A47" s="18"/>
      <c r="B47" s="13" t="s">
        <v>306</v>
      </c>
      <c r="C47" s="13" t="s">
        <v>448</v>
      </c>
      <c r="D47" s="13" t="s">
        <v>451</v>
      </c>
      <c r="E47" s="13" t="s">
        <v>44</v>
      </c>
      <c r="F47" s="13" t="s">
        <v>12</v>
      </c>
      <c r="G47" s="19" t="s">
        <v>13</v>
      </c>
      <c r="H47" s="35">
        <v>6364.601</v>
      </c>
      <c r="I47" s="35">
        <v>6364.601</v>
      </c>
      <c r="J47" s="35">
        <v>6364.601</v>
      </c>
      <c r="K47" s="89"/>
      <c r="L47" s="113"/>
    </row>
    <row r="48" spans="1:12" ht="12.75">
      <c r="A48" s="18"/>
      <c r="B48" s="13" t="s">
        <v>306</v>
      </c>
      <c r="C48" s="13" t="s">
        <v>448</v>
      </c>
      <c r="D48" s="13" t="s">
        <v>451</v>
      </c>
      <c r="E48" s="13" t="s">
        <v>44</v>
      </c>
      <c r="F48" s="13" t="s">
        <v>498</v>
      </c>
      <c r="G48" s="19" t="s">
        <v>503</v>
      </c>
      <c r="H48" s="35">
        <v>50</v>
      </c>
      <c r="I48" s="35">
        <v>50</v>
      </c>
      <c r="J48" s="35">
        <v>50</v>
      </c>
      <c r="K48" s="90"/>
      <c r="L48" s="113"/>
    </row>
    <row r="49" spans="1:12" ht="12.75">
      <c r="A49" s="18"/>
      <c r="B49" s="13" t="s">
        <v>306</v>
      </c>
      <c r="C49" s="13" t="s">
        <v>448</v>
      </c>
      <c r="D49" s="13" t="s">
        <v>487</v>
      </c>
      <c r="E49" s="29"/>
      <c r="F49" s="13"/>
      <c r="G49" s="19" t="str">
        <f>'прил.3'!C26</f>
        <v>Судебная система</v>
      </c>
      <c r="H49" s="35">
        <f aca="true" t="shared" si="2" ref="H49:J52">H50</f>
        <v>1.2</v>
      </c>
      <c r="I49" s="35">
        <f t="shared" si="2"/>
        <v>1.3</v>
      </c>
      <c r="J49" s="35">
        <f t="shared" si="2"/>
        <v>1.2</v>
      </c>
      <c r="L49" s="113"/>
    </row>
    <row r="50" spans="1:12" ht="12.75">
      <c r="A50" s="18"/>
      <c r="B50" s="13" t="s">
        <v>306</v>
      </c>
      <c r="C50" s="13" t="s">
        <v>448</v>
      </c>
      <c r="D50" s="13" t="s">
        <v>487</v>
      </c>
      <c r="E50" s="18">
        <v>9900000000</v>
      </c>
      <c r="F50" s="18"/>
      <c r="G50" s="14" t="s">
        <v>6</v>
      </c>
      <c r="H50" s="35">
        <f t="shared" si="2"/>
        <v>1.2</v>
      </c>
      <c r="I50" s="35">
        <f t="shared" si="2"/>
        <v>1.3</v>
      </c>
      <c r="J50" s="35">
        <f t="shared" si="2"/>
        <v>1.2</v>
      </c>
      <c r="L50" s="113"/>
    </row>
    <row r="51" spans="1:12" ht="12.75">
      <c r="A51" s="18"/>
      <c r="B51" s="13" t="s">
        <v>306</v>
      </c>
      <c r="C51" s="13" t="s">
        <v>448</v>
      </c>
      <c r="D51" s="13" t="s">
        <v>487</v>
      </c>
      <c r="E51" s="13" t="s">
        <v>57</v>
      </c>
      <c r="F51" s="13"/>
      <c r="G51" s="14" t="s">
        <v>423</v>
      </c>
      <c r="H51" s="35">
        <f t="shared" si="2"/>
        <v>1.2</v>
      </c>
      <c r="I51" s="35">
        <f t="shared" si="2"/>
        <v>1.3</v>
      </c>
      <c r="J51" s="35">
        <f t="shared" si="2"/>
        <v>1.2</v>
      </c>
      <c r="L51" s="113"/>
    </row>
    <row r="52" spans="1:12" ht="38.25">
      <c r="A52" s="18"/>
      <c r="B52" s="13" t="s">
        <v>306</v>
      </c>
      <c r="C52" s="13" t="s">
        <v>448</v>
      </c>
      <c r="D52" s="13" t="s">
        <v>487</v>
      </c>
      <c r="E52" s="18">
        <v>9940051200</v>
      </c>
      <c r="F52" s="18"/>
      <c r="G52" s="14" t="s">
        <v>72</v>
      </c>
      <c r="H52" s="35">
        <f t="shared" si="2"/>
        <v>1.2</v>
      </c>
      <c r="I52" s="35">
        <f t="shared" si="2"/>
        <v>1.3</v>
      </c>
      <c r="J52" s="35">
        <f t="shared" si="2"/>
        <v>1.2</v>
      </c>
      <c r="L52" s="113"/>
    </row>
    <row r="53" spans="1:12" ht="12.75">
      <c r="A53" s="18"/>
      <c r="B53" s="13" t="s">
        <v>306</v>
      </c>
      <c r="C53" s="13" t="s">
        <v>448</v>
      </c>
      <c r="D53" s="13" t="s">
        <v>487</v>
      </c>
      <c r="E53" s="18">
        <f>E52</f>
        <v>9940051200</v>
      </c>
      <c r="F53" s="13" t="s">
        <v>12</v>
      </c>
      <c r="G53" s="19" t="s">
        <v>13</v>
      </c>
      <c r="H53" s="35">
        <v>1.2</v>
      </c>
      <c r="I53" s="115">
        <v>1.3</v>
      </c>
      <c r="J53" s="115">
        <v>1.2</v>
      </c>
      <c r="K53" s="89"/>
      <c r="L53" s="113"/>
    </row>
    <row r="54" spans="1:12" ht="12.75">
      <c r="A54" s="18"/>
      <c r="B54" s="13" t="s">
        <v>306</v>
      </c>
      <c r="C54" s="13" t="s">
        <v>448</v>
      </c>
      <c r="D54" s="13" t="s">
        <v>499</v>
      </c>
      <c r="E54" s="13"/>
      <c r="F54" s="13"/>
      <c r="G54" s="14" t="s">
        <v>452</v>
      </c>
      <c r="H54" s="35">
        <f>H60+H55</f>
        <v>3461.984</v>
      </c>
      <c r="I54" s="35">
        <f>I60+I55</f>
        <v>3262.684</v>
      </c>
      <c r="J54" s="35">
        <f>J60+J55</f>
        <v>3262.584</v>
      </c>
      <c r="K54" s="35" t="e">
        <f>K60+K55+#REF!</f>
        <v>#REF!</v>
      </c>
      <c r="L54" s="113"/>
    </row>
    <row r="55" spans="1:12" ht="38.25">
      <c r="A55" s="18"/>
      <c r="B55" s="13" t="s">
        <v>306</v>
      </c>
      <c r="C55" s="13" t="s">
        <v>448</v>
      </c>
      <c r="D55" s="13" t="s">
        <v>499</v>
      </c>
      <c r="E55" s="13" t="s">
        <v>45</v>
      </c>
      <c r="F55" s="9"/>
      <c r="G55" s="14" t="s">
        <v>256</v>
      </c>
      <c r="H55" s="112">
        <f aca="true" t="shared" si="3" ref="H55:J56">H56</f>
        <v>80.60000000000001</v>
      </c>
      <c r="I55" s="114">
        <f t="shared" si="3"/>
        <v>81.30000000000001</v>
      </c>
      <c r="J55" s="114">
        <f t="shared" si="3"/>
        <v>81.2</v>
      </c>
      <c r="L55" s="113"/>
    </row>
    <row r="56" spans="1:12" ht="12.75">
      <c r="A56" s="18"/>
      <c r="B56" s="13" t="s">
        <v>306</v>
      </c>
      <c r="C56" s="13" t="s">
        <v>448</v>
      </c>
      <c r="D56" s="13" t="s">
        <v>499</v>
      </c>
      <c r="E56" s="13" t="s">
        <v>43</v>
      </c>
      <c r="F56" s="13"/>
      <c r="G56" s="14" t="s">
        <v>32</v>
      </c>
      <c r="H56" s="112">
        <f t="shared" si="3"/>
        <v>80.60000000000001</v>
      </c>
      <c r="I56" s="114">
        <f t="shared" si="3"/>
        <v>81.30000000000001</v>
      </c>
      <c r="J56" s="114">
        <f t="shared" si="3"/>
        <v>81.2</v>
      </c>
      <c r="L56" s="113"/>
    </row>
    <row r="57" spans="1:12" ht="51">
      <c r="A57" s="18"/>
      <c r="B57" s="13" t="s">
        <v>306</v>
      </c>
      <c r="C57" s="13" t="s">
        <v>448</v>
      </c>
      <c r="D57" s="13" t="s">
        <v>499</v>
      </c>
      <c r="E57" s="13" t="s">
        <v>167</v>
      </c>
      <c r="F57" s="13"/>
      <c r="G57" s="14" t="s">
        <v>73</v>
      </c>
      <c r="H57" s="112">
        <f>H58+H59</f>
        <v>80.60000000000001</v>
      </c>
      <c r="I57" s="112">
        <f>I58+I59</f>
        <v>81.30000000000001</v>
      </c>
      <c r="J57" s="112">
        <f>J58+J59</f>
        <v>81.2</v>
      </c>
      <c r="L57" s="113"/>
    </row>
    <row r="58" spans="1:12" ht="38.25">
      <c r="A58" s="18"/>
      <c r="B58" s="13" t="s">
        <v>306</v>
      </c>
      <c r="C58" s="13" t="s">
        <v>448</v>
      </c>
      <c r="D58" s="13" t="s">
        <v>499</v>
      </c>
      <c r="E58" s="13" t="str">
        <f>E57</f>
        <v>1190110540</v>
      </c>
      <c r="F58" s="13" t="s">
        <v>9</v>
      </c>
      <c r="G58" s="19" t="s">
        <v>11</v>
      </c>
      <c r="H58" s="35">
        <v>66.855</v>
      </c>
      <c r="I58" s="115">
        <v>73.54</v>
      </c>
      <c r="J58" s="115">
        <v>73.54</v>
      </c>
      <c r="K58" s="89"/>
      <c r="L58" s="113"/>
    </row>
    <row r="59" spans="1:12" ht="12.75">
      <c r="A59" s="18"/>
      <c r="B59" s="13" t="s">
        <v>306</v>
      </c>
      <c r="C59" s="13" t="s">
        <v>448</v>
      </c>
      <c r="D59" s="13" t="s">
        <v>499</v>
      </c>
      <c r="E59" s="13" t="str">
        <f>E58</f>
        <v>1190110540</v>
      </c>
      <c r="F59" s="13" t="s">
        <v>12</v>
      </c>
      <c r="G59" s="19" t="s">
        <v>13</v>
      </c>
      <c r="H59" s="35">
        <v>13.745</v>
      </c>
      <c r="I59" s="115">
        <v>7.76</v>
      </c>
      <c r="J59" s="115">
        <v>7.66</v>
      </c>
      <c r="K59" s="89"/>
      <c r="L59" s="113"/>
    </row>
    <row r="60" spans="1:12" ht="38.25">
      <c r="A60" s="109"/>
      <c r="B60" s="13" t="s">
        <v>306</v>
      </c>
      <c r="C60" s="13" t="s">
        <v>448</v>
      </c>
      <c r="D60" s="13" t="s">
        <v>499</v>
      </c>
      <c r="E60" s="13" t="s">
        <v>109</v>
      </c>
      <c r="F60" s="13"/>
      <c r="G60" s="14" t="s">
        <v>415</v>
      </c>
      <c r="H60" s="35">
        <f>H61</f>
        <v>3381.384</v>
      </c>
      <c r="I60" s="38">
        <f>I61</f>
        <v>3181.384</v>
      </c>
      <c r="J60" s="38">
        <f>J61</f>
        <v>3181.384</v>
      </c>
      <c r="L60" s="113"/>
    </row>
    <row r="61" spans="1:12" ht="25.5">
      <c r="A61" s="109"/>
      <c r="B61" s="13" t="s">
        <v>306</v>
      </c>
      <c r="C61" s="13" t="s">
        <v>448</v>
      </c>
      <c r="D61" s="13" t="s">
        <v>499</v>
      </c>
      <c r="E61" s="13" t="s">
        <v>110</v>
      </c>
      <c r="F61" s="13"/>
      <c r="G61" s="14" t="s">
        <v>31</v>
      </c>
      <c r="H61" s="35">
        <f>H64+H67+H69+H75+H77+H62+H71+H73</f>
        <v>3381.384</v>
      </c>
      <c r="I61" s="35">
        <f>I64+I67+I69+I75+I77+I62+I71+I73</f>
        <v>3181.384</v>
      </c>
      <c r="J61" s="35">
        <f>J64+J67+J69+J75+J77+J62+J71+J73</f>
        <v>3181.384</v>
      </c>
      <c r="K61" s="35">
        <f>K64+K67+K69+K75+K77+K62+K71+K73</f>
        <v>0</v>
      </c>
      <c r="L61" s="113"/>
    </row>
    <row r="62" spans="1:12" ht="12.75">
      <c r="A62" s="109"/>
      <c r="B62" s="13" t="s">
        <v>306</v>
      </c>
      <c r="C62" s="13" t="s">
        <v>448</v>
      </c>
      <c r="D62" s="13" t="s">
        <v>499</v>
      </c>
      <c r="E62" s="13" t="s">
        <v>338</v>
      </c>
      <c r="F62" s="13"/>
      <c r="G62" s="14" t="s">
        <v>339</v>
      </c>
      <c r="H62" s="35">
        <f>H63</f>
        <v>200</v>
      </c>
      <c r="I62" s="35">
        <f>I63</f>
        <v>0</v>
      </c>
      <c r="J62" s="35">
        <f>J63</f>
        <v>0</v>
      </c>
      <c r="L62" s="113"/>
    </row>
    <row r="63" spans="1:12" ht="12.75">
      <c r="A63" s="109"/>
      <c r="B63" s="13" t="s">
        <v>306</v>
      </c>
      <c r="C63" s="13" t="s">
        <v>448</v>
      </c>
      <c r="D63" s="13" t="s">
        <v>499</v>
      </c>
      <c r="E63" s="13" t="str">
        <f>E62</f>
        <v>141012001Б</v>
      </c>
      <c r="F63" s="13" t="s">
        <v>12</v>
      </c>
      <c r="G63" s="19" t="s">
        <v>13</v>
      </c>
      <c r="H63" s="35">
        <v>200</v>
      </c>
      <c r="I63" s="35">
        <v>0</v>
      </c>
      <c r="J63" s="35">
        <v>0</v>
      </c>
      <c r="L63" s="113"/>
    </row>
    <row r="64" spans="1:12" ht="12.75">
      <c r="A64" s="109"/>
      <c r="B64" s="13" t="s">
        <v>306</v>
      </c>
      <c r="C64" s="13" t="s">
        <v>448</v>
      </c>
      <c r="D64" s="13" t="s">
        <v>499</v>
      </c>
      <c r="E64" s="13" t="s">
        <v>111</v>
      </c>
      <c r="F64" s="13"/>
      <c r="G64" s="14" t="s">
        <v>337</v>
      </c>
      <c r="H64" s="35">
        <f>H65+H66</f>
        <v>1651.384</v>
      </c>
      <c r="I64" s="35">
        <f>I65+I66</f>
        <v>1651.384</v>
      </c>
      <c r="J64" s="35">
        <f>J65+J66</f>
        <v>1651.384</v>
      </c>
      <c r="L64" s="113"/>
    </row>
    <row r="65" spans="1:12" ht="12.75">
      <c r="A65" s="109"/>
      <c r="B65" s="13" t="s">
        <v>306</v>
      </c>
      <c r="C65" s="13" t="s">
        <v>448</v>
      </c>
      <c r="D65" s="13" t="s">
        <v>499</v>
      </c>
      <c r="E65" s="13" t="s">
        <v>111</v>
      </c>
      <c r="F65" s="13" t="s">
        <v>12</v>
      </c>
      <c r="G65" s="19" t="s">
        <v>13</v>
      </c>
      <c r="H65" s="35">
        <v>1551.384</v>
      </c>
      <c r="I65" s="115">
        <v>1551.384</v>
      </c>
      <c r="J65" s="115">
        <v>1551.384</v>
      </c>
      <c r="K65" s="89"/>
      <c r="L65" s="113"/>
    </row>
    <row r="66" spans="1:12" ht="12.75">
      <c r="A66" s="109"/>
      <c r="B66" s="13" t="s">
        <v>306</v>
      </c>
      <c r="C66" s="13" t="s">
        <v>448</v>
      </c>
      <c r="D66" s="13" t="s">
        <v>499</v>
      </c>
      <c r="E66" s="13" t="str">
        <f>E65</f>
        <v>141022001Б</v>
      </c>
      <c r="F66" s="13" t="s">
        <v>498</v>
      </c>
      <c r="G66" s="19" t="s">
        <v>503</v>
      </c>
      <c r="H66" s="35">
        <v>100</v>
      </c>
      <c r="I66" s="115">
        <v>100</v>
      </c>
      <c r="J66" s="115">
        <v>100</v>
      </c>
      <c r="K66" s="89"/>
      <c r="L66" s="113"/>
    </row>
    <row r="67" spans="1:12" ht="12.75">
      <c r="A67" s="109"/>
      <c r="B67" s="13" t="s">
        <v>306</v>
      </c>
      <c r="C67" s="13" t="s">
        <v>448</v>
      </c>
      <c r="D67" s="13" t="s">
        <v>499</v>
      </c>
      <c r="E67" s="13" t="s">
        <v>112</v>
      </c>
      <c r="F67" s="13"/>
      <c r="G67" s="14" t="s">
        <v>24</v>
      </c>
      <c r="H67" s="35">
        <f>H68</f>
        <v>100</v>
      </c>
      <c r="I67" s="38">
        <f>I68</f>
        <v>100</v>
      </c>
      <c r="J67" s="38">
        <f>J68</f>
        <v>100</v>
      </c>
      <c r="L67" s="113"/>
    </row>
    <row r="68" spans="1:12" ht="12.75">
      <c r="A68" s="109"/>
      <c r="B68" s="13" t="s">
        <v>306</v>
      </c>
      <c r="C68" s="13" t="s">
        <v>448</v>
      </c>
      <c r="D68" s="13" t="s">
        <v>499</v>
      </c>
      <c r="E68" s="13" t="s">
        <v>112</v>
      </c>
      <c r="F68" s="13" t="s">
        <v>12</v>
      </c>
      <c r="G68" s="19" t="s">
        <v>13</v>
      </c>
      <c r="H68" s="35">
        <v>100</v>
      </c>
      <c r="I68" s="115">
        <v>100</v>
      </c>
      <c r="J68" s="115">
        <v>100</v>
      </c>
      <c r="K68" s="89"/>
      <c r="L68" s="113"/>
    </row>
    <row r="69" spans="1:13" ht="38.25" customHeight="1">
      <c r="A69" s="109"/>
      <c r="B69" s="13" t="s">
        <v>306</v>
      </c>
      <c r="C69" s="13" t="s">
        <v>448</v>
      </c>
      <c r="D69" s="13" t="s">
        <v>499</v>
      </c>
      <c r="E69" s="13" t="s">
        <v>113</v>
      </c>
      <c r="F69" s="13"/>
      <c r="G69" s="14" t="s">
        <v>268</v>
      </c>
      <c r="H69" s="35">
        <f>H70</f>
        <v>194.95</v>
      </c>
      <c r="I69" s="38">
        <f>I70</f>
        <v>200</v>
      </c>
      <c r="J69" s="38">
        <f>J70</f>
        <v>200</v>
      </c>
      <c r="L69" s="113"/>
      <c r="M69" s="175"/>
    </row>
    <row r="70" spans="1:12" ht="12.75">
      <c r="A70" s="109"/>
      <c r="B70" s="13" t="s">
        <v>306</v>
      </c>
      <c r="C70" s="13" t="s">
        <v>448</v>
      </c>
      <c r="D70" s="13" t="s">
        <v>499</v>
      </c>
      <c r="E70" s="13" t="s">
        <v>113</v>
      </c>
      <c r="F70" s="13" t="s">
        <v>12</v>
      </c>
      <c r="G70" s="19" t="s">
        <v>13</v>
      </c>
      <c r="H70" s="35">
        <v>194.95</v>
      </c>
      <c r="I70" s="115">
        <v>200</v>
      </c>
      <c r="J70" s="115">
        <v>200</v>
      </c>
      <c r="K70" s="89"/>
      <c r="L70" s="113"/>
    </row>
    <row r="71" spans="1:12" ht="27.75" customHeight="1">
      <c r="A71" s="109"/>
      <c r="B71" s="13" t="s">
        <v>306</v>
      </c>
      <c r="C71" s="13" t="s">
        <v>448</v>
      </c>
      <c r="D71" s="13" t="s">
        <v>499</v>
      </c>
      <c r="E71" s="13" t="s">
        <v>340</v>
      </c>
      <c r="F71" s="13"/>
      <c r="G71" s="19" t="s">
        <v>341</v>
      </c>
      <c r="H71" s="35">
        <f>H72</f>
        <v>85.05</v>
      </c>
      <c r="I71" s="35">
        <f>I72</f>
        <v>80</v>
      </c>
      <c r="J71" s="35">
        <f>J72</f>
        <v>80</v>
      </c>
      <c r="K71" s="90"/>
      <c r="L71" s="113"/>
    </row>
    <row r="72" spans="1:12" ht="12.75">
      <c r="A72" s="109"/>
      <c r="B72" s="13" t="s">
        <v>306</v>
      </c>
      <c r="C72" s="13" t="s">
        <v>448</v>
      </c>
      <c r="D72" s="13" t="s">
        <v>499</v>
      </c>
      <c r="E72" s="13" t="str">
        <f>E71</f>
        <v>141022005Б</v>
      </c>
      <c r="F72" s="13" t="s">
        <v>12</v>
      </c>
      <c r="G72" s="19" t="s">
        <v>13</v>
      </c>
      <c r="H72" s="35">
        <v>85.05</v>
      </c>
      <c r="I72" s="115">
        <v>80</v>
      </c>
      <c r="J72" s="115">
        <v>80</v>
      </c>
      <c r="K72" s="90"/>
      <c r="L72" s="113"/>
    </row>
    <row r="73" spans="1:12" ht="15.75" customHeight="1">
      <c r="A73" s="109"/>
      <c r="B73" s="13" t="s">
        <v>306</v>
      </c>
      <c r="C73" s="13" t="s">
        <v>448</v>
      </c>
      <c r="D73" s="13" t="s">
        <v>499</v>
      </c>
      <c r="E73" s="13" t="s">
        <v>382</v>
      </c>
      <c r="F73" s="13"/>
      <c r="G73" s="19" t="s">
        <v>383</v>
      </c>
      <c r="H73" s="35">
        <f>H74</f>
        <v>800</v>
      </c>
      <c r="I73" s="35">
        <f>I74</f>
        <v>800</v>
      </c>
      <c r="J73" s="35">
        <f>J74</f>
        <v>800</v>
      </c>
      <c r="K73" s="90"/>
      <c r="L73" s="113"/>
    </row>
    <row r="74" spans="1:12" ht="12.75">
      <c r="A74" s="109"/>
      <c r="B74" s="13" t="s">
        <v>306</v>
      </c>
      <c r="C74" s="13" t="s">
        <v>448</v>
      </c>
      <c r="D74" s="13" t="s">
        <v>499</v>
      </c>
      <c r="E74" s="13" t="str">
        <f>E73</f>
        <v>141022006Б</v>
      </c>
      <c r="F74" s="13" t="s">
        <v>12</v>
      </c>
      <c r="G74" s="19" t="s">
        <v>13</v>
      </c>
      <c r="H74" s="35">
        <v>800</v>
      </c>
      <c r="I74" s="115">
        <v>800</v>
      </c>
      <c r="J74" s="115">
        <v>800</v>
      </c>
      <c r="K74" s="90"/>
      <c r="L74" s="113"/>
    </row>
    <row r="75" spans="1:12" ht="51.75" customHeight="1">
      <c r="A75" s="109"/>
      <c r="B75" s="13" t="s">
        <v>306</v>
      </c>
      <c r="C75" s="13" t="s">
        <v>448</v>
      </c>
      <c r="D75" s="13" t="s">
        <v>499</v>
      </c>
      <c r="E75" s="13" t="s">
        <v>115</v>
      </c>
      <c r="F75" s="13"/>
      <c r="G75" s="14" t="s">
        <v>269</v>
      </c>
      <c r="H75" s="35">
        <f>H76</f>
        <v>250</v>
      </c>
      <c r="I75" s="38">
        <f>I76</f>
        <v>250</v>
      </c>
      <c r="J75" s="38">
        <f>J76</f>
        <v>250</v>
      </c>
      <c r="L75" s="113"/>
    </row>
    <row r="76" spans="1:12" ht="12.75">
      <c r="A76" s="109"/>
      <c r="B76" s="13" t="s">
        <v>306</v>
      </c>
      <c r="C76" s="13" t="s">
        <v>448</v>
      </c>
      <c r="D76" s="13" t="s">
        <v>499</v>
      </c>
      <c r="E76" s="13" t="s">
        <v>115</v>
      </c>
      <c r="F76" s="13" t="s">
        <v>12</v>
      </c>
      <c r="G76" s="19" t="s">
        <v>114</v>
      </c>
      <c r="H76" s="35">
        <v>250</v>
      </c>
      <c r="I76" s="115">
        <v>250</v>
      </c>
      <c r="J76" s="115">
        <v>250</v>
      </c>
      <c r="K76" s="89"/>
      <c r="L76" s="113"/>
    </row>
    <row r="77" spans="1:12" ht="38.25" customHeight="1">
      <c r="A77" s="109"/>
      <c r="B77" s="13" t="s">
        <v>306</v>
      </c>
      <c r="C77" s="13" t="s">
        <v>448</v>
      </c>
      <c r="D77" s="13" t="s">
        <v>499</v>
      </c>
      <c r="E77" s="13" t="s">
        <v>343</v>
      </c>
      <c r="F77" s="13"/>
      <c r="G77" s="19" t="s">
        <v>346</v>
      </c>
      <c r="H77" s="35">
        <f>H78</f>
        <v>100</v>
      </c>
      <c r="I77" s="38">
        <f>I78</f>
        <v>100</v>
      </c>
      <c r="J77" s="38">
        <f>J78</f>
        <v>100</v>
      </c>
      <c r="L77" s="113"/>
    </row>
    <row r="78" spans="1:12" ht="12.75">
      <c r="A78" s="109"/>
      <c r="B78" s="13" t="s">
        <v>306</v>
      </c>
      <c r="C78" s="13" t="s">
        <v>448</v>
      </c>
      <c r="D78" s="13" t="s">
        <v>499</v>
      </c>
      <c r="E78" s="13" t="str">
        <f>E77</f>
        <v>141032003Б</v>
      </c>
      <c r="F78" s="13" t="s">
        <v>12</v>
      </c>
      <c r="G78" s="19" t="s">
        <v>13</v>
      </c>
      <c r="H78" s="35">
        <v>100</v>
      </c>
      <c r="I78" s="115">
        <v>100</v>
      </c>
      <c r="J78" s="115">
        <v>100</v>
      </c>
      <c r="K78" s="89"/>
      <c r="L78" s="113"/>
    </row>
    <row r="79" spans="1:12" ht="12.75">
      <c r="A79" s="109"/>
      <c r="B79" s="13" t="s">
        <v>306</v>
      </c>
      <c r="C79" s="13" t="s">
        <v>450</v>
      </c>
      <c r="D79" s="13"/>
      <c r="E79" s="29"/>
      <c r="F79" s="177"/>
      <c r="G79" s="19" t="s">
        <v>287</v>
      </c>
      <c r="H79" s="35">
        <f aca="true" t="shared" si="4" ref="H79:J82">H80</f>
        <v>601.2</v>
      </c>
      <c r="I79" s="35">
        <f t="shared" si="4"/>
        <v>627.1</v>
      </c>
      <c r="J79" s="35">
        <f t="shared" si="4"/>
        <v>648.3</v>
      </c>
      <c r="K79" s="90"/>
      <c r="L79" s="113"/>
    </row>
    <row r="80" spans="1:12" ht="12.75">
      <c r="A80" s="109"/>
      <c r="B80" s="13" t="s">
        <v>306</v>
      </c>
      <c r="C80" s="13" t="s">
        <v>450</v>
      </c>
      <c r="D80" s="13" t="s">
        <v>488</v>
      </c>
      <c r="E80" s="29"/>
      <c r="F80" s="177"/>
      <c r="G80" s="19" t="s">
        <v>288</v>
      </c>
      <c r="H80" s="35">
        <f t="shared" si="4"/>
        <v>601.2</v>
      </c>
      <c r="I80" s="35">
        <f t="shared" si="4"/>
        <v>627.1</v>
      </c>
      <c r="J80" s="35">
        <f t="shared" si="4"/>
        <v>648.3</v>
      </c>
      <c r="K80" s="90"/>
      <c r="L80" s="113"/>
    </row>
    <row r="81" spans="1:12" ht="12.75">
      <c r="A81" s="109"/>
      <c r="B81" s="13" t="s">
        <v>306</v>
      </c>
      <c r="C81" s="13" t="s">
        <v>450</v>
      </c>
      <c r="D81" s="13" t="s">
        <v>488</v>
      </c>
      <c r="E81" s="18">
        <v>9900000000</v>
      </c>
      <c r="F81" s="18"/>
      <c r="G81" s="14" t="s">
        <v>6</v>
      </c>
      <c r="H81" s="35">
        <f t="shared" si="4"/>
        <v>601.2</v>
      </c>
      <c r="I81" s="35">
        <f t="shared" si="4"/>
        <v>627.1</v>
      </c>
      <c r="J81" s="35">
        <f t="shared" si="4"/>
        <v>648.3</v>
      </c>
      <c r="K81" s="90"/>
      <c r="L81" s="113"/>
    </row>
    <row r="82" spans="1:12" ht="12.75">
      <c r="A82" s="109"/>
      <c r="B82" s="13" t="s">
        <v>306</v>
      </c>
      <c r="C82" s="13" t="s">
        <v>450</v>
      </c>
      <c r="D82" s="13" t="s">
        <v>488</v>
      </c>
      <c r="E82" s="13" t="s">
        <v>57</v>
      </c>
      <c r="F82" s="13"/>
      <c r="G82" s="14" t="s">
        <v>423</v>
      </c>
      <c r="H82" s="35">
        <f t="shared" si="4"/>
        <v>601.2</v>
      </c>
      <c r="I82" s="35">
        <f t="shared" si="4"/>
        <v>627.1</v>
      </c>
      <c r="J82" s="35">
        <f t="shared" si="4"/>
        <v>648.3</v>
      </c>
      <c r="K82" s="90"/>
      <c r="L82" s="113"/>
    </row>
    <row r="83" spans="1:12" ht="25.5">
      <c r="A83" s="109"/>
      <c r="B83" s="13" t="s">
        <v>306</v>
      </c>
      <c r="C83" s="13" t="s">
        <v>450</v>
      </c>
      <c r="D83" s="13" t="s">
        <v>488</v>
      </c>
      <c r="E83" s="29">
        <v>9940051180</v>
      </c>
      <c r="F83" s="177"/>
      <c r="G83" s="19" t="s">
        <v>170</v>
      </c>
      <c r="H83" s="35">
        <f>H84+H85</f>
        <v>601.2</v>
      </c>
      <c r="I83" s="35">
        <f>I84+I85</f>
        <v>627.1</v>
      </c>
      <c r="J83" s="35">
        <f>J84+J85</f>
        <v>648.3</v>
      </c>
      <c r="K83" s="90"/>
      <c r="L83" s="113"/>
    </row>
    <row r="84" spans="1:12" ht="38.25">
      <c r="A84" s="109"/>
      <c r="B84" s="13" t="s">
        <v>306</v>
      </c>
      <c r="C84" s="13" t="s">
        <v>450</v>
      </c>
      <c r="D84" s="13" t="s">
        <v>488</v>
      </c>
      <c r="E84" s="29">
        <v>9940051180</v>
      </c>
      <c r="F84" s="13" t="s">
        <v>9</v>
      </c>
      <c r="G84" s="19" t="s">
        <v>11</v>
      </c>
      <c r="H84" s="35">
        <v>546.24</v>
      </c>
      <c r="I84" s="35">
        <v>565.448</v>
      </c>
      <c r="J84" s="35">
        <v>584.108</v>
      </c>
      <c r="K84" s="90"/>
      <c r="L84" s="113"/>
    </row>
    <row r="85" spans="1:12" ht="12.75">
      <c r="A85" s="109"/>
      <c r="B85" s="13" t="s">
        <v>306</v>
      </c>
      <c r="C85" s="13" t="s">
        <v>450</v>
      </c>
      <c r="D85" s="13" t="s">
        <v>488</v>
      </c>
      <c r="E85" s="29">
        <f>E84</f>
        <v>9940051180</v>
      </c>
      <c r="F85" s="13" t="s">
        <v>12</v>
      </c>
      <c r="G85" s="19" t="s">
        <v>13</v>
      </c>
      <c r="H85" s="35">
        <v>54.96</v>
      </c>
      <c r="I85" s="115">
        <v>61.652</v>
      </c>
      <c r="J85" s="115">
        <v>64.192</v>
      </c>
      <c r="K85" s="90"/>
      <c r="L85" s="113"/>
    </row>
    <row r="86" spans="1:12" ht="12.75">
      <c r="A86" s="18"/>
      <c r="B86" s="13" t="s">
        <v>306</v>
      </c>
      <c r="C86" s="13" t="s">
        <v>488</v>
      </c>
      <c r="D86" s="13"/>
      <c r="E86" s="13"/>
      <c r="F86" s="13"/>
      <c r="G86" s="14" t="s">
        <v>431</v>
      </c>
      <c r="H86" s="35">
        <f>H87+H92+H103</f>
        <v>4724.447</v>
      </c>
      <c r="I86" s="35">
        <f>I87+I92+I103</f>
        <v>4485.309</v>
      </c>
      <c r="J86" s="35">
        <f>J87+J92+J103</f>
        <v>4470.309</v>
      </c>
      <c r="L86" s="113"/>
    </row>
    <row r="87" spans="1:12" ht="12.75">
      <c r="A87" s="18"/>
      <c r="B87" s="13" t="s">
        <v>306</v>
      </c>
      <c r="C87" s="13" t="s">
        <v>488</v>
      </c>
      <c r="D87" s="13" t="s">
        <v>451</v>
      </c>
      <c r="E87" s="13"/>
      <c r="F87" s="13"/>
      <c r="G87" s="14" t="s">
        <v>3</v>
      </c>
      <c r="H87" s="35">
        <f aca="true" t="shared" si="5" ref="H87:J90">H88</f>
        <v>569.3</v>
      </c>
      <c r="I87" s="38">
        <f t="shared" si="5"/>
        <v>600.6</v>
      </c>
      <c r="J87" s="38">
        <f t="shared" si="5"/>
        <v>600.6</v>
      </c>
      <c r="L87" s="113"/>
    </row>
    <row r="88" spans="1:12" ht="38.25">
      <c r="A88" s="18"/>
      <c r="B88" s="13" t="s">
        <v>306</v>
      </c>
      <c r="C88" s="13" t="s">
        <v>488</v>
      </c>
      <c r="D88" s="13" t="s">
        <v>451</v>
      </c>
      <c r="E88" s="13" t="s">
        <v>45</v>
      </c>
      <c r="F88" s="13"/>
      <c r="G88" s="14" t="s">
        <v>256</v>
      </c>
      <c r="H88" s="35">
        <f t="shared" si="5"/>
        <v>569.3</v>
      </c>
      <c r="I88" s="38">
        <f t="shared" si="5"/>
        <v>600.6</v>
      </c>
      <c r="J88" s="38">
        <f t="shared" si="5"/>
        <v>600.6</v>
      </c>
      <c r="L88" s="113"/>
    </row>
    <row r="89" spans="1:12" ht="12.75">
      <c r="A89" s="18"/>
      <c r="B89" s="13" t="s">
        <v>306</v>
      </c>
      <c r="C89" s="13" t="s">
        <v>488</v>
      </c>
      <c r="D89" s="13" t="s">
        <v>451</v>
      </c>
      <c r="E89" s="13" t="s">
        <v>43</v>
      </c>
      <c r="F89" s="13"/>
      <c r="G89" s="14" t="s">
        <v>19</v>
      </c>
      <c r="H89" s="35">
        <f t="shared" si="5"/>
        <v>569.3</v>
      </c>
      <c r="I89" s="38">
        <f t="shared" si="5"/>
        <v>600.6</v>
      </c>
      <c r="J89" s="38">
        <f t="shared" si="5"/>
        <v>600.6</v>
      </c>
      <c r="L89" s="113"/>
    </row>
    <row r="90" spans="1:12" ht="25.5">
      <c r="A90" s="18"/>
      <c r="B90" s="13" t="s">
        <v>306</v>
      </c>
      <c r="C90" s="13" t="s">
        <v>488</v>
      </c>
      <c r="D90" s="13" t="s">
        <v>451</v>
      </c>
      <c r="E90" s="13" t="s">
        <v>204</v>
      </c>
      <c r="F90" s="13"/>
      <c r="G90" s="14" t="s">
        <v>171</v>
      </c>
      <c r="H90" s="35">
        <f t="shared" si="5"/>
        <v>569.3</v>
      </c>
      <c r="I90" s="38">
        <f t="shared" si="5"/>
        <v>600.6</v>
      </c>
      <c r="J90" s="38">
        <f t="shared" si="5"/>
        <v>600.6</v>
      </c>
      <c r="L90" s="113"/>
    </row>
    <row r="91" spans="1:12" ht="38.25">
      <c r="A91" s="18"/>
      <c r="B91" s="13" t="s">
        <v>306</v>
      </c>
      <c r="C91" s="13" t="s">
        <v>488</v>
      </c>
      <c r="D91" s="13" t="s">
        <v>451</v>
      </c>
      <c r="E91" s="13" t="str">
        <f>E90</f>
        <v>1190159302</v>
      </c>
      <c r="F91" s="13" t="s">
        <v>9</v>
      </c>
      <c r="G91" s="19" t="s">
        <v>11</v>
      </c>
      <c r="H91" s="35">
        <v>569.3</v>
      </c>
      <c r="I91" s="115">
        <v>600.6</v>
      </c>
      <c r="J91" s="115">
        <v>600.6</v>
      </c>
      <c r="K91" s="89"/>
      <c r="L91" s="113"/>
    </row>
    <row r="92" spans="1:12" ht="25.5">
      <c r="A92" s="18"/>
      <c r="B92" s="13" t="s">
        <v>306</v>
      </c>
      <c r="C92" s="13" t="s">
        <v>488</v>
      </c>
      <c r="D92" s="13" t="s">
        <v>461</v>
      </c>
      <c r="E92" s="13"/>
      <c r="F92" s="13"/>
      <c r="G92" s="37" t="s">
        <v>218</v>
      </c>
      <c r="H92" s="35">
        <f>H93</f>
        <v>3635.147</v>
      </c>
      <c r="I92" s="35">
        <f>I93</f>
        <v>3734.709</v>
      </c>
      <c r="J92" s="35">
        <f>J93</f>
        <v>3734.709</v>
      </c>
      <c r="L92" s="113"/>
    </row>
    <row r="93" spans="1:12" ht="51">
      <c r="A93" s="18"/>
      <c r="B93" s="13" t="s">
        <v>306</v>
      </c>
      <c r="C93" s="13" t="s">
        <v>488</v>
      </c>
      <c r="D93" s="13" t="s">
        <v>461</v>
      </c>
      <c r="E93" s="13" t="s">
        <v>294</v>
      </c>
      <c r="F93" s="18"/>
      <c r="G93" s="14" t="s">
        <v>418</v>
      </c>
      <c r="H93" s="35">
        <f>H99+H94</f>
        <v>3635.147</v>
      </c>
      <c r="I93" s="35">
        <f>I99+I94</f>
        <v>3734.709</v>
      </c>
      <c r="J93" s="35">
        <f>J99+J94</f>
        <v>3734.709</v>
      </c>
      <c r="L93" s="113"/>
    </row>
    <row r="94" spans="1:12" ht="25.5">
      <c r="A94" s="18"/>
      <c r="B94" s="13" t="s">
        <v>306</v>
      </c>
      <c r="C94" s="48" t="s">
        <v>488</v>
      </c>
      <c r="D94" s="48" t="s">
        <v>461</v>
      </c>
      <c r="E94" s="13" t="s">
        <v>295</v>
      </c>
      <c r="F94" s="18"/>
      <c r="G94" s="14" t="s">
        <v>293</v>
      </c>
      <c r="H94" s="35">
        <f>H95+H97</f>
        <v>1137.838</v>
      </c>
      <c r="I94" s="35">
        <f>I95+I97</f>
        <v>1237.4</v>
      </c>
      <c r="J94" s="35">
        <f>J95+J97</f>
        <v>1237.4</v>
      </c>
      <c r="L94" s="113"/>
    </row>
    <row r="95" spans="1:12" ht="25.5">
      <c r="A95" s="18"/>
      <c r="B95" s="13" t="s">
        <v>306</v>
      </c>
      <c r="C95" s="13" t="s">
        <v>488</v>
      </c>
      <c r="D95" s="13" t="s">
        <v>461</v>
      </c>
      <c r="E95" s="13" t="s">
        <v>296</v>
      </c>
      <c r="F95" s="18"/>
      <c r="G95" s="14" t="s">
        <v>333</v>
      </c>
      <c r="H95" s="35">
        <f>H96</f>
        <v>587.4</v>
      </c>
      <c r="I95" s="35">
        <f>I96</f>
        <v>587.4</v>
      </c>
      <c r="J95" s="35">
        <f>J96</f>
        <v>587.4</v>
      </c>
      <c r="L95" s="113"/>
    </row>
    <row r="96" spans="1:12" ht="12.75">
      <c r="A96" s="18"/>
      <c r="B96" s="13" t="s">
        <v>306</v>
      </c>
      <c r="C96" s="13" t="s">
        <v>488</v>
      </c>
      <c r="D96" s="13" t="s">
        <v>461</v>
      </c>
      <c r="E96" s="13" t="str">
        <f>E95</f>
        <v>251012001Б</v>
      </c>
      <c r="F96" s="13" t="s">
        <v>12</v>
      </c>
      <c r="G96" s="19" t="s">
        <v>13</v>
      </c>
      <c r="H96" s="35">
        <v>587.4</v>
      </c>
      <c r="I96" s="38">
        <v>587.4</v>
      </c>
      <c r="J96" s="38">
        <v>587.4</v>
      </c>
      <c r="L96" s="113"/>
    </row>
    <row r="97" spans="1:12" ht="25.5">
      <c r="A97" s="18"/>
      <c r="B97" s="13" t="s">
        <v>306</v>
      </c>
      <c r="C97" s="13" t="s">
        <v>488</v>
      </c>
      <c r="D97" s="13" t="s">
        <v>461</v>
      </c>
      <c r="E97" s="29" t="s">
        <v>297</v>
      </c>
      <c r="F97" s="18"/>
      <c r="G97" s="14" t="s">
        <v>334</v>
      </c>
      <c r="H97" s="35">
        <f>H98</f>
        <v>550.438</v>
      </c>
      <c r="I97" s="35">
        <f>I98</f>
        <v>650</v>
      </c>
      <c r="J97" s="35">
        <f>J98</f>
        <v>650</v>
      </c>
      <c r="L97" s="113"/>
    </row>
    <row r="98" spans="1:12" ht="12.75">
      <c r="A98" s="18"/>
      <c r="B98" s="13" t="s">
        <v>306</v>
      </c>
      <c r="C98" s="13" t="s">
        <v>488</v>
      </c>
      <c r="D98" s="13" t="s">
        <v>461</v>
      </c>
      <c r="E98" s="29" t="str">
        <f>E97</f>
        <v>251012002Б</v>
      </c>
      <c r="F98" s="13" t="s">
        <v>12</v>
      </c>
      <c r="G98" s="19" t="s">
        <v>13</v>
      </c>
      <c r="H98" s="35">
        <v>550.438</v>
      </c>
      <c r="I98" s="38">
        <v>650</v>
      </c>
      <c r="J98" s="38">
        <v>650</v>
      </c>
      <c r="L98" s="113"/>
    </row>
    <row r="99" spans="1:12" ht="12.75">
      <c r="A99" s="18"/>
      <c r="B99" s="13" t="s">
        <v>306</v>
      </c>
      <c r="C99" s="48" t="s">
        <v>488</v>
      </c>
      <c r="D99" s="48" t="s">
        <v>461</v>
      </c>
      <c r="E99" s="13" t="s">
        <v>298</v>
      </c>
      <c r="F99" s="109"/>
      <c r="G99" s="14" t="s">
        <v>19</v>
      </c>
      <c r="H99" s="35">
        <f>H100</f>
        <v>2497.3089999999997</v>
      </c>
      <c r="I99" s="35">
        <f>I100</f>
        <v>2497.3089999999997</v>
      </c>
      <c r="J99" s="35">
        <f>J100</f>
        <v>2497.3089999999997</v>
      </c>
      <c r="L99" s="113"/>
    </row>
    <row r="100" spans="1:12" ht="25.5">
      <c r="A100" s="18"/>
      <c r="B100" s="13" t="s">
        <v>306</v>
      </c>
      <c r="C100" s="13" t="s">
        <v>488</v>
      </c>
      <c r="D100" s="13" t="s">
        <v>461</v>
      </c>
      <c r="E100" s="13" t="s">
        <v>299</v>
      </c>
      <c r="F100" s="13"/>
      <c r="G100" s="14" t="s">
        <v>317</v>
      </c>
      <c r="H100" s="35">
        <f>H101+H102</f>
        <v>2497.3089999999997</v>
      </c>
      <c r="I100" s="35">
        <f>I101+I102</f>
        <v>2497.3089999999997</v>
      </c>
      <c r="J100" s="35">
        <f>J101+J102</f>
        <v>2497.3089999999997</v>
      </c>
      <c r="K100" s="35">
        <f>K101+K102</f>
        <v>0</v>
      </c>
      <c r="L100" s="113"/>
    </row>
    <row r="101" spans="1:12" ht="38.25">
      <c r="A101" s="18"/>
      <c r="B101" s="13" t="s">
        <v>306</v>
      </c>
      <c r="C101" s="13" t="s">
        <v>488</v>
      </c>
      <c r="D101" s="13" t="s">
        <v>461</v>
      </c>
      <c r="E101" s="13" t="str">
        <f>E100</f>
        <v>259012001Д</v>
      </c>
      <c r="F101" s="13" t="s">
        <v>9</v>
      </c>
      <c r="G101" s="19" t="s">
        <v>11</v>
      </c>
      <c r="H101" s="35">
        <v>2370.97</v>
      </c>
      <c r="I101" s="35">
        <v>2382.622</v>
      </c>
      <c r="J101" s="35">
        <v>2382.622</v>
      </c>
      <c r="K101" s="89"/>
      <c r="L101" s="113"/>
    </row>
    <row r="102" spans="1:12" ht="12.75">
      <c r="A102" s="18"/>
      <c r="B102" s="13" t="s">
        <v>306</v>
      </c>
      <c r="C102" s="13" t="s">
        <v>488</v>
      </c>
      <c r="D102" s="13" t="s">
        <v>461</v>
      </c>
      <c r="E102" s="13" t="str">
        <f>E100</f>
        <v>259012001Д</v>
      </c>
      <c r="F102" s="13" t="s">
        <v>12</v>
      </c>
      <c r="G102" s="19" t="s">
        <v>13</v>
      </c>
      <c r="H102" s="35">
        <v>126.339</v>
      </c>
      <c r="I102" s="35">
        <v>114.687</v>
      </c>
      <c r="J102" s="35">
        <v>114.687</v>
      </c>
      <c r="K102" s="89"/>
      <c r="L102" s="113"/>
    </row>
    <row r="103" spans="1:12" ht="25.5">
      <c r="A103" s="18"/>
      <c r="B103" s="13" t="s">
        <v>306</v>
      </c>
      <c r="C103" s="48" t="s">
        <v>488</v>
      </c>
      <c r="D103" s="48" t="s">
        <v>490</v>
      </c>
      <c r="E103" s="48"/>
      <c r="F103" s="48"/>
      <c r="G103" s="6" t="s">
        <v>131</v>
      </c>
      <c r="H103" s="35">
        <f>H104+H120+H131</f>
        <v>520</v>
      </c>
      <c r="I103" s="35">
        <f>I104+I120+I131</f>
        <v>150</v>
      </c>
      <c r="J103" s="35">
        <f>J104+J120+J131</f>
        <v>135</v>
      </c>
      <c r="L103" s="113"/>
    </row>
    <row r="104" spans="1:12" ht="38.25">
      <c r="A104" s="18"/>
      <c r="B104" s="13" t="s">
        <v>306</v>
      </c>
      <c r="C104" s="48" t="s">
        <v>488</v>
      </c>
      <c r="D104" s="48" t="s">
        <v>490</v>
      </c>
      <c r="E104" s="48" t="s">
        <v>130</v>
      </c>
      <c r="F104" s="48"/>
      <c r="G104" s="11" t="s">
        <v>414</v>
      </c>
      <c r="H104" s="35">
        <f>H105+H112+H115</f>
        <v>85</v>
      </c>
      <c r="I104" s="35">
        <f>I105+I112+I115</f>
        <v>85</v>
      </c>
      <c r="J104" s="35">
        <f>J105+J112+J115</f>
        <v>85</v>
      </c>
      <c r="L104" s="113"/>
    </row>
    <row r="105" spans="1:12" ht="25.5">
      <c r="A105" s="18"/>
      <c r="B105" s="13" t="s">
        <v>306</v>
      </c>
      <c r="C105" s="48" t="s">
        <v>488</v>
      </c>
      <c r="D105" s="48" t="s">
        <v>490</v>
      </c>
      <c r="E105" s="48" t="s">
        <v>219</v>
      </c>
      <c r="F105" s="48"/>
      <c r="G105" s="11" t="s">
        <v>410</v>
      </c>
      <c r="H105" s="35">
        <f>H106+H108+H110</f>
        <v>60</v>
      </c>
      <c r="I105" s="35">
        <f>I106+I108+I110</f>
        <v>60</v>
      </c>
      <c r="J105" s="35">
        <f>J106+J108+J110</f>
        <v>60</v>
      </c>
      <c r="L105" s="113"/>
    </row>
    <row r="106" spans="1:12" ht="51">
      <c r="A106" s="18"/>
      <c r="B106" s="13" t="s">
        <v>306</v>
      </c>
      <c r="C106" s="48" t="s">
        <v>488</v>
      </c>
      <c r="D106" s="48" t="s">
        <v>490</v>
      </c>
      <c r="E106" s="48" t="s">
        <v>220</v>
      </c>
      <c r="F106" s="48"/>
      <c r="G106" s="11" t="s">
        <v>132</v>
      </c>
      <c r="H106" s="35">
        <f>H107</f>
        <v>5</v>
      </c>
      <c r="I106" s="35">
        <f>I107</f>
        <v>5</v>
      </c>
      <c r="J106" s="35">
        <f>J107</f>
        <v>5</v>
      </c>
      <c r="L106" s="113"/>
    </row>
    <row r="107" spans="1:12" ht="12.75">
      <c r="A107" s="18"/>
      <c r="B107" s="13" t="s">
        <v>306</v>
      </c>
      <c r="C107" s="48" t="s">
        <v>488</v>
      </c>
      <c r="D107" s="48" t="s">
        <v>490</v>
      </c>
      <c r="E107" s="48" t="s">
        <v>220</v>
      </c>
      <c r="F107" s="13" t="s">
        <v>12</v>
      </c>
      <c r="G107" s="19" t="s">
        <v>13</v>
      </c>
      <c r="H107" s="35">
        <v>5</v>
      </c>
      <c r="I107" s="35">
        <v>5</v>
      </c>
      <c r="J107" s="35">
        <v>5</v>
      </c>
      <c r="L107" s="113"/>
    </row>
    <row r="108" spans="1:12" ht="12.75">
      <c r="A108" s="18"/>
      <c r="B108" s="13" t="s">
        <v>306</v>
      </c>
      <c r="C108" s="48" t="s">
        <v>488</v>
      </c>
      <c r="D108" s="48" t="s">
        <v>490</v>
      </c>
      <c r="E108" s="48" t="s">
        <v>221</v>
      </c>
      <c r="F108" s="48"/>
      <c r="G108" s="11" t="s">
        <v>154</v>
      </c>
      <c r="H108" s="35">
        <f>H109</f>
        <v>40</v>
      </c>
      <c r="I108" s="35">
        <f>I109</f>
        <v>40</v>
      </c>
      <c r="J108" s="35">
        <f>J109</f>
        <v>40</v>
      </c>
      <c r="L108" s="113"/>
    </row>
    <row r="109" spans="1:12" ht="12.75">
      <c r="A109" s="18"/>
      <c r="B109" s="13" t="s">
        <v>306</v>
      </c>
      <c r="C109" s="48" t="s">
        <v>488</v>
      </c>
      <c r="D109" s="48" t="s">
        <v>490</v>
      </c>
      <c r="E109" s="48" t="s">
        <v>221</v>
      </c>
      <c r="F109" s="13" t="s">
        <v>12</v>
      </c>
      <c r="G109" s="19" t="s">
        <v>13</v>
      </c>
      <c r="H109" s="35">
        <v>40</v>
      </c>
      <c r="I109" s="35">
        <v>40</v>
      </c>
      <c r="J109" s="35">
        <v>40</v>
      </c>
      <c r="L109" s="113"/>
    </row>
    <row r="110" spans="1:12" ht="25.5">
      <c r="A110" s="18"/>
      <c r="B110" s="13" t="s">
        <v>306</v>
      </c>
      <c r="C110" s="48" t="s">
        <v>488</v>
      </c>
      <c r="D110" s="48" t="s">
        <v>490</v>
      </c>
      <c r="E110" s="48" t="s">
        <v>222</v>
      </c>
      <c r="F110" s="48"/>
      <c r="G110" s="11" t="s">
        <v>155</v>
      </c>
      <c r="H110" s="35">
        <f>H111</f>
        <v>15</v>
      </c>
      <c r="I110" s="35">
        <f>I111</f>
        <v>15</v>
      </c>
      <c r="J110" s="35">
        <f>J111</f>
        <v>15</v>
      </c>
      <c r="L110" s="113"/>
    </row>
    <row r="111" spans="1:12" ht="12.75">
      <c r="A111" s="18"/>
      <c r="B111" s="13" t="s">
        <v>306</v>
      </c>
      <c r="C111" s="48" t="s">
        <v>488</v>
      </c>
      <c r="D111" s="48" t="s">
        <v>490</v>
      </c>
      <c r="E111" s="48" t="s">
        <v>222</v>
      </c>
      <c r="F111" s="13" t="s">
        <v>12</v>
      </c>
      <c r="G111" s="19" t="s">
        <v>13</v>
      </c>
      <c r="H111" s="35">
        <v>15</v>
      </c>
      <c r="I111" s="35">
        <v>15</v>
      </c>
      <c r="J111" s="35">
        <v>15</v>
      </c>
      <c r="L111" s="113"/>
    </row>
    <row r="112" spans="1:12" ht="25.5">
      <c r="A112" s="18"/>
      <c r="B112" s="13" t="s">
        <v>306</v>
      </c>
      <c r="C112" s="48" t="s">
        <v>488</v>
      </c>
      <c r="D112" s="48" t="s">
        <v>490</v>
      </c>
      <c r="E112" s="48" t="s">
        <v>223</v>
      </c>
      <c r="F112" s="48"/>
      <c r="G112" s="11" t="s">
        <v>411</v>
      </c>
      <c r="H112" s="35">
        <f aca="true" t="shared" si="6" ref="H112:J113">H113</f>
        <v>5</v>
      </c>
      <c r="I112" s="35">
        <f t="shared" si="6"/>
        <v>5</v>
      </c>
      <c r="J112" s="35">
        <f t="shared" si="6"/>
        <v>5</v>
      </c>
      <c r="L112" s="113"/>
    </row>
    <row r="113" spans="1:12" ht="15.75" customHeight="1">
      <c r="A113" s="18"/>
      <c r="B113" s="13" t="s">
        <v>306</v>
      </c>
      <c r="C113" s="48" t="s">
        <v>488</v>
      </c>
      <c r="D113" s="48" t="s">
        <v>490</v>
      </c>
      <c r="E113" s="48" t="s">
        <v>224</v>
      </c>
      <c r="F113" s="48"/>
      <c r="G113" s="11" t="s">
        <v>236</v>
      </c>
      <c r="H113" s="35">
        <f t="shared" si="6"/>
        <v>5</v>
      </c>
      <c r="I113" s="35">
        <f t="shared" si="6"/>
        <v>5</v>
      </c>
      <c r="J113" s="35">
        <f t="shared" si="6"/>
        <v>5</v>
      </c>
      <c r="L113" s="113"/>
    </row>
    <row r="114" spans="1:12" ht="12.75">
      <c r="A114" s="18"/>
      <c r="B114" s="13" t="s">
        <v>306</v>
      </c>
      <c r="C114" s="48" t="s">
        <v>488</v>
      </c>
      <c r="D114" s="48" t="s">
        <v>490</v>
      </c>
      <c r="E114" s="48" t="str">
        <f>E113</f>
        <v>072022004Б</v>
      </c>
      <c r="F114" s="13" t="s">
        <v>12</v>
      </c>
      <c r="G114" s="19" t="s">
        <v>13</v>
      </c>
      <c r="H114" s="35">
        <v>5</v>
      </c>
      <c r="I114" s="35">
        <v>5</v>
      </c>
      <c r="J114" s="35">
        <v>5</v>
      </c>
      <c r="L114" s="113"/>
    </row>
    <row r="115" spans="1:12" ht="38.25">
      <c r="A115" s="18"/>
      <c r="B115" s="13" t="s">
        <v>306</v>
      </c>
      <c r="C115" s="48" t="s">
        <v>488</v>
      </c>
      <c r="D115" s="48" t="s">
        <v>490</v>
      </c>
      <c r="E115" s="48" t="s">
        <v>10</v>
      </c>
      <c r="F115" s="13"/>
      <c r="G115" s="19" t="s">
        <v>493</v>
      </c>
      <c r="H115" s="35">
        <f>H116+H118</f>
        <v>20</v>
      </c>
      <c r="I115" s="35">
        <f>I116+I118</f>
        <v>20</v>
      </c>
      <c r="J115" s="35">
        <f>J116+J118</f>
        <v>20</v>
      </c>
      <c r="K115" s="35">
        <f>K116+K118</f>
        <v>0</v>
      </c>
      <c r="L115" s="113"/>
    </row>
    <row r="116" spans="1:12" ht="25.5">
      <c r="A116" s="18"/>
      <c r="B116" s="13" t="s">
        <v>306</v>
      </c>
      <c r="C116" s="48" t="s">
        <v>488</v>
      </c>
      <c r="D116" s="48" t="s">
        <v>490</v>
      </c>
      <c r="E116" s="48" t="s">
        <v>133</v>
      </c>
      <c r="F116" s="13"/>
      <c r="G116" s="6" t="s">
        <v>244</v>
      </c>
      <c r="H116" s="35">
        <f>H117</f>
        <v>5</v>
      </c>
      <c r="I116" s="35">
        <f>I117</f>
        <v>5</v>
      </c>
      <c r="J116" s="35">
        <f>J117</f>
        <v>5</v>
      </c>
      <c r="L116" s="113"/>
    </row>
    <row r="117" spans="1:12" ht="12.75">
      <c r="A117" s="18"/>
      <c r="B117" s="13" t="s">
        <v>306</v>
      </c>
      <c r="C117" s="48" t="s">
        <v>488</v>
      </c>
      <c r="D117" s="48" t="s">
        <v>490</v>
      </c>
      <c r="E117" s="48" t="str">
        <f>E116</f>
        <v>073022004Б</v>
      </c>
      <c r="F117" s="13" t="s">
        <v>12</v>
      </c>
      <c r="G117" s="19" t="s">
        <v>13</v>
      </c>
      <c r="H117" s="35">
        <v>5</v>
      </c>
      <c r="I117" s="35">
        <v>5</v>
      </c>
      <c r="J117" s="35">
        <v>5</v>
      </c>
      <c r="L117" s="113"/>
    </row>
    <row r="118" spans="1:12" ht="25.5">
      <c r="A118" s="18"/>
      <c r="B118" s="13" t="s">
        <v>306</v>
      </c>
      <c r="C118" s="48" t="s">
        <v>488</v>
      </c>
      <c r="D118" s="48" t="s">
        <v>490</v>
      </c>
      <c r="E118" s="48" t="s">
        <v>134</v>
      </c>
      <c r="F118" s="13"/>
      <c r="G118" s="6" t="s">
        <v>139</v>
      </c>
      <c r="H118" s="35">
        <f>H119</f>
        <v>15</v>
      </c>
      <c r="I118" s="35">
        <f>I119</f>
        <v>15</v>
      </c>
      <c r="J118" s="35">
        <f>J119</f>
        <v>15</v>
      </c>
      <c r="L118" s="113"/>
    </row>
    <row r="119" spans="1:12" ht="12.75">
      <c r="A119" s="18"/>
      <c r="B119" s="13" t="s">
        <v>306</v>
      </c>
      <c r="C119" s="48" t="s">
        <v>488</v>
      </c>
      <c r="D119" s="48" t="s">
        <v>490</v>
      </c>
      <c r="E119" s="48" t="str">
        <f>E118</f>
        <v>073022005Б</v>
      </c>
      <c r="F119" s="13" t="s">
        <v>12</v>
      </c>
      <c r="G119" s="19" t="s">
        <v>13</v>
      </c>
      <c r="H119" s="35">
        <v>15</v>
      </c>
      <c r="I119" s="35">
        <v>15</v>
      </c>
      <c r="J119" s="35">
        <v>15</v>
      </c>
      <c r="L119" s="113"/>
    </row>
    <row r="120" spans="1:12" ht="38.25">
      <c r="A120" s="18"/>
      <c r="B120" s="13" t="s">
        <v>306</v>
      </c>
      <c r="C120" s="48" t="s">
        <v>488</v>
      </c>
      <c r="D120" s="48" t="s">
        <v>490</v>
      </c>
      <c r="E120" s="48" t="s">
        <v>245</v>
      </c>
      <c r="F120" s="48"/>
      <c r="G120" s="6" t="s">
        <v>324</v>
      </c>
      <c r="H120" s="35">
        <f>H124+H121</f>
        <v>395</v>
      </c>
      <c r="I120" s="35">
        <f>I124+I121</f>
        <v>25</v>
      </c>
      <c r="J120" s="35">
        <f>J124+J121</f>
        <v>10</v>
      </c>
      <c r="L120" s="113"/>
    </row>
    <row r="121" spans="1:12" ht="25.5">
      <c r="A121" s="18"/>
      <c r="B121" s="13" t="s">
        <v>306</v>
      </c>
      <c r="C121" s="48" t="s">
        <v>488</v>
      </c>
      <c r="D121" s="48" t="s">
        <v>490</v>
      </c>
      <c r="E121" s="48" t="s">
        <v>507</v>
      </c>
      <c r="F121" s="48"/>
      <c r="G121" s="11" t="s">
        <v>504</v>
      </c>
      <c r="H121" s="35">
        <f aca="true" t="shared" si="7" ref="H121:J122">H122</f>
        <v>5</v>
      </c>
      <c r="I121" s="35">
        <f>I122</f>
        <v>5</v>
      </c>
      <c r="J121" s="35">
        <f>J122</f>
        <v>5</v>
      </c>
      <c r="L121" s="113"/>
    </row>
    <row r="122" spans="1:12" ht="38.25">
      <c r="A122" s="18"/>
      <c r="B122" s="13" t="s">
        <v>306</v>
      </c>
      <c r="C122" s="48" t="s">
        <v>488</v>
      </c>
      <c r="D122" s="48" t="s">
        <v>490</v>
      </c>
      <c r="E122" s="171" t="s">
        <v>509</v>
      </c>
      <c r="F122" s="48"/>
      <c r="G122" s="6" t="s">
        <v>345</v>
      </c>
      <c r="H122" s="35">
        <f t="shared" si="7"/>
        <v>5</v>
      </c>
      <c r="I122" s="35">
        <f t="shared" si="7"/>
        <v>5</v>
      </c>
      <c r="J122" s="35">
        <f t="shared" si="7"/>
        <v>5</v>
      </c>
      <c r="L122" s="113"/>
    </row>
    <row r="123" spans="1:12" ht="12.75">
      <c r="A123" s="18"/>
      <c r="B123" s="13" t="s">
        <v>306</v>
      </c>
      <c r="C123" s="48" t="s">
        <v>488</v>
      </c>
      <c r="D123" s="48" t="s">
        <v>490</v>
      </c>
      <c r="E123" s="48" t="str">
        <f>E122</f>
        <v>2320220001</v>
      </c>
      <c r="F123" s="48" t="s">
        <v>12</v>
      </c>
      <c r="G123" s="6" t="s">
        <v>13</v>
      </c>
      <c r="H123" s="35">
        <v>5</v>
      </c>
      <c r="I123" s="35">
        <v>5</v>
      </c>
      <c r="J123" s="35">
        <v>5</v>
      </c>
      <c r="L123" s="113"/>
    </row>
    <row r="124" spans="1:12" ht="25.5">
      <c r="A124" s="18"/>
      <c r="B124" s="13" t="s">
        <v>306</v>
      </c>
      <c r="C124" s="48" t="s">
        <v>488</v>
      </c>
      <c r="D124" s="48" t="s">
        <v>490</v>
      </c>
      <c r="E124" s="48" t="s">
        <v>506</v>
      </c>
      <c r="F124" s="48"/>
      <c r="G124" s="11" t="s">
        <v>505</v>
      </c>
      <c r="H124" s="35">
        <f>H125+H127+H129</f>
        <v>390</v>
      </c>
      <c r="I124" s="35">
        <f>I125+I127+I129</f>
        <v>20</v>
      </c>
      <c r="J124" s="35">
        <f>J125+J127+J129</f>
        <v>5</v>
      </c>
      <c r="K124" s="35" t="e">
        <f>K129+#REF!+#REF!+#REF!+#REF!+#REF!+#REF!</f>
        <v>#REF!</v>
      </c>
      <c r="L124" s="113"/>
    </row>
    <row r="125" spans="1:12" ht="38.25">
      <c r="A125" s="18"/>
      <c r="B125" s="13" t="s">
        <v>306</v>
      </c>
      <c r="C125" s="48" t="s">
        <v>488</v>
      </c>
      <c r="D125" s="48" t="s">
        <v>490</v>
      </c>
      <c r="E125" s="48" t="s">
        <v>508</v>
      </c>
      <c r="F125" s="48"/>
      <c r="G125" s="6" t="s">
        <v>246</v>
      </c>
      <c r="H125" s="35">
        <f>H126</f>
        <v>15</v>
      </c>
      <c r="I125" s="35">
        <f>I126</f>
        <v>15</v>
      </c>
      <c r="J125" s="35">
        <f>J126</f>
        <v>0</v>
      </c>
      <c r="K125" s="35">
        <f>K126</f>
        <v>0</v>
      </c>
      <c r="L125" s="113"/>
    </row>
    <row r="126" spans="1:12" ht="12.75">
      <c r="A126" s="18"/>
      <c r="B126" s="13" t="s">
        <v>306</v>
      </c>
      <c r="C126" s="48" t="s">
        <v>488</v>
      </c>
      <c r="D126" s="48" t="s">
        <v>490</v>
      </c>
      <c r="E126" s="48" t="str">
        <f>E125</f>
        <v>2330120005</v>
      </c>
      <c r="F126" s="48" t="s">
        <v>12</v>
      </c>
      <c r="G126" s="6" t="s">
        <v>13</v>
      </c>
      <c r="H126" s="35">
        <v>15</v>
      </c>
      <c r="I126" s="35">
        <v>15</v>
      </c>
      <c r="J126" s="35">
        <v>0</v>
      </c>
      <c r="K126" s="170"/>
      <c r="L126" s="113"/>
    </row>
    <row r="127" spans="1:12" ht="51">
      <c r="A127" s="18"/>
      <c r="B127" s="13" t="s">
        <v>306</v>
      </c>
      <c r="C127" s="48" t="s">
        <v>488</v>
      </c>
      <c r="D127" s="48" t="s">
        <v>490</v>
      </c>
      <c r="E127" s="171" t="s">
        <v>75</v>
      </c>
      <c r="F127" s="48"/>
      <c r="G127" s="6" t="s">
        <v>543</v>
      </c>
      <c r="H127" s="35">
        <f>H128</f>
        <v>5</v>
      </c>
      <c r="I127" s="35">
        <f>I128</f>
        <v>5</v>
      </c>
      <c r="J127" s="35">
        <f>J128</f>
        <v>5</v>
      </c>
      <c r="K127" s="170"/>
      <c r="L127" s="113"/>
    </row>
    <row r="128" spans="1:12" ht="12.75">
      <c r="A128" s="18"/>
      <c r="B128" s="13" t="s">
        <v>306</v>
      </c>
      <c r="C128" s="48" t="s">
        <v>488</v>
      </c>
      <c r="D128" s="48" t="s">
        <v>490</v>
      </c>
      <c r="E128" s="48" t="str">
        <f>E127</f>
        <v>2330120007</v>
      </c>
      <c r="F128" s="48" t="s">
        <v>12</v>
      </c>
      <c r="G128" s="6" t="s">
        <v>13</v>
      </c>
      <c r="H128" s="35">
        <v>5</v>
      </c>
      <c r="I128" s="35">
        <v>5</v>
      </c>
      <c r="J128" s="35">
        <v>5</v>
      </c>
      <c r="K128" s="170"/>
      <c r="L128" s="113"/>
    </row>
    <row r="129" spans="1:12" ht="12.75">
      <c r="A129" s="18"/>
      <c r="B129" s="13" t="s">
        <v>306</v>
      </c>
      <c r="C129" s="48" t="s">
        <v>488</v>
      </c>
      <c r="D129" s="48" t="s">
        <v>490</v>
      </c>
      <c r="E129" s="48" t="s">
        <v>74</v>
      </c>
      <c r="F129" s="48"/>
      <c r="G129" s="11" t="s">
        <v>544</v>
      </c>
      <c r="H129" s="35">
        <f>H130</f>
        <v>370</v>
      </c>
      <c r="I129" s="35">
        <f>I130</f>
        <v>0</v>
      </c>
      <c r="J129" s="35">
        <f>J130</f>
        <v>0</v>
      </c>
      <c r="L129" s="113"/>
    </row>
    <row r="130" spans="1:12" ht="12.75">
      <c r="A130" s="18"/>
      <c r="B130" s="13" t="s">
        <v>306</v>
      </c>
      <c r="C130" s="48" t="s">
        <v>488</v>
      </c>
      <c r="D130" s="48" t="s">
        <v>490</v>
      </c>
      <c r="E130" s="48" t="str">
        <f>E129</f>
        <v>2330320004</v>
      </c>
      <c r="F130" s="48" t="s">
        <v>12</v>
      </c>
      <c r="G130" s="6" t="s">
        <v>13</v>
      </c>
      <c r="H130" s="35">
        <v>370</v>
      </c>
      <c r="I130" s="35">
        <v>0</v>
      </c>
      <c r="J130" s="35">
        <v>0</v>
      </c>
      <c r="K130" s="89"/>
      <c r="L130" s="113"/>
    </row>
    <row r="131" spans="1:12" ht="51">
      <c r="A131" s="18"/>
      <c r="B131" s="13" t="s">
        <v>306</v>
      </c>
      <c r="C131" s="48" t="s">
        <v>488</v>
      </c>
      <c r="D131" s="48" t="s">
        <v>490</v>
      </c>
      <c r="E131" s="13" t="s">
        <v>521</v>
      </c>
      <c r="F131" s="13"/>
      <c r="G131" s="19" t="s">
        <v>522</v>
      </c>
      <c r="H131" s="35">
        <f>H132+H138+H135</f>
        <v>40</v>
      </c>
      <c r="I131" s="35">
        <f>I132+I138</f>
        <v>40</v>
      </c>
      <c r="J131" s="35">
        <f>J132+J138</f>
        <v>40</v>
      </c>
      <c r="K131" s="90"/>
      <c r="L131" s="113"/>
    </row>
    <row r="132" spans="1:12" ht="25.5">
      <c r="A132" s="18"/>
      <c r="B132" s="13" t="s">
        <v>306</v>
      </c>
      <c r="C132" s="48" t="s">
        <v>488</v>
      </c>
      <c r="D132" s="48" t="s">
        <v>490</v>
      </c>
      <c r="E132" s="13" t="s">
        <v>523</v>
      </c>
      <c r="F132" s="13"/>
      <c r="G132" s="19" t="s">
        <v>0</v>
      </c>
      <c r="H132" s="35">
        <f aca="true" t="shared" si="8" ref="H132:J133">H133</f>
        <v>5</v>
      </c>
      <c r="I132" s="35">
        <f t="shared" si="8"/>
        <v>10</v>
      </c>
      <c r="J132" s="35">
        <f t="shared" si="8"/>
        <v>10</v>
      </c>
      <c r="K132" s="90"/>
      <c r="L132" s="113"/>
    </row>
    <row r="133" spans="1:12" ht="51">
      <c r="A133" s="18"/>
      <c r="B133" s="13" t="s">
        <v>306</v>
      </c>
      <c r="C133" s="48" t="s">
        <v>488</v>
      </c>
      <c r="D133" s="48" t="s">
        <v>490</v>
      </c>
      <c r="E133" s="13" t="s">
        <v>524</v>
      </c>
      <c r="F133" s="13"/>
      <c r="G133" s="19" t="s">
        <v>370</v>
      </c>
      <c r="H133" s="35">
        <f t="shared" si="8"/>
        <v>5</v>
      </c>
      <c r="I133" s="35">
        <f t="shared" si="8"/>
        <v>10</v>
      </c>
      <c r="J133" s="35">
        <f t="shared" si="8"/>
        <v>10</v>
      </c>
      <c r="K133" s="90"/>
      <c r="L133" s="113"/>
    </row>
    <row r="134" spans="1:12" ht="12.75">
      <c r="A134" s="18"/>
      <c r="B134" s="13" t="s">
        <v>306</v>
      </c>
      <c r="C134" s="48" t="s">
        <v>488</v>
      </c>
      <c r="D134" s="48" t="s">
        <v>490</v>
      </c>
      <c r="E134" s="13" t="str">
        <f>E133</f>
        <v>2610120011</v>
      </c>
      <c r="F134" s="13" t="s">
        <v>12</v>
      </c>
      <c r="G134" s="6" t="s">
        <v>13</v>
      </c>
      <c r="H134" s="35">
        <v>5</v>
      </c>
      <c r="I134" s="35">
        <v>10</v>
      </c>
      <c r="J134" s="35">
        <v>10</v>
      </c>
      <c r="K134" s="90"/>
      <c r="L134" s="113"/>
    </row>
    <row r="135" spans="1:12" ht="25.5">
      <c r="A135" s="18"/>
      <c r="B135" s="13" t="s">
        <v>306</v>
      </c>
      <c r="C135" s="48" t="s">
        <v>488</v>
      </c>
      <c r="D135" s="48" t="s">
        <v>490</v>
      </c>
      <c r="E135" s="13" t="s">
        <v>367</v>
      </c>
      <c r="F135" s="13"/>
      <c r="G135" s="6" t="s">
        <v>369</v>
      </c>
      <c r="H135" s="35">
        <f aca="true" t="shared" si="9" ref="H135:J136">H136</f>
        <v>5</v>
      </c>
      <c r="I135" s="35">
        <f t="shared" si="9"/>
        <v>0</v>
      </c>
      <c r="J135" s="35">
        <f t="shared" si="9"/>
        <v>0</v>
      </c>
      <c r="K135" s="90"/>
      <c r="L135" s="113"/>
    </row>
    <row r="136" spans="1:12" ht="25.5">
      <c r="A136" s="18"/>
      <c r="B136" s="13" t="s">
        <v>306</v>
      </c>
      <c r="C136" s="48" t="s">
        <v>488</v>
      </c>
      <c r="D136" s="48" t="s">
        <v>490</v>
      </c>
      <c r="E136" s="13" t="s">
        <v>368</v>
      </c>
      <c r="F136" s="13"/>
      <c r="G136" s="6" t="s">
        <v>371</v>
      </c>
      <c r="H136" s="35">
        <f t="shared" si="9"/>
        <v>5</v>
      </c>
      <c r="I136" s="35">
        <f t="shared" si="9"/>
        <v>0</v>
      </c>
      <c r="J136" s="35">
        <f t="shared" si="9"/>
        <v>0</v>
      </c>
      <c r="K136" s="90"/>
      <c r="L136" s="113"/>
    </row>
    <row r="137" spans="1:12" ht="12.75">
      <c r="A137" s="18"/>
      <c r="B137" s="13" t="s">
        <v>306</v>
      </c>
      <c r="C137" s="48" t="s">
        <v>488</v>
      </c>
      <c r="D137" s="48" t="s">
        <v>490</v>
      </c>
      <c r="E137" s="13" t="str">
        <f>E136</f>
        <v>2650120016</v>
      </c>
      <c r="F137" s="13" t="s">
        <v>12</v>
      </c>
      <c r="G137" s="6" t="s">
        <v>13</v>
      </c>
      <c r="H137" s="35">
        <v>5</v>
      </c>
      <c r="I137" s="35">
        <v>0</v>
      </c>
      <c r="J137" s="35">
        <v>0</v>
      </c>
      <c r="K137" s="90"/>
      <c r="L137" s="113"/>
    </row>
    <row r="138" spans="1:12" ht="38.25">
      <c r="A138" s="18"/>
      <c r="B138" s="13" t="s">
        <v>306</v>
      </c>
      <c r="C138" s="48" t="s">
        <v>488</v>
      </c>
      <c r="D138" s="48" t="s">
        <v>490</v>
      </c>
      <c r="E138" s="29">
        <v>2670000000</v>
      </c>
      <c r="F138" s="13"/>
      <c r="G138" s="19" t="s">
        <v>525</v>
      </c>
      <c r="H138" s="35">
        <f aca="true" t="shared" si="10" ref="H138:J139">H139</f>
        <v>30</v>
      </c>
      <c r="I138" s="35">
        <f t="shared" si="10"/>
        <v>30</v>
      </c>
      <c r="J138" s="35">
        <f t="shared" si="10"/>
        <v>30</v>
      </c>
      <c r="K138" s="90"/>
      <c r="L138" s="113"/>
    </row>
    <row r="139" spans="1:12" ht="25.5">
      <c r="A139" s="18"/>
      <c r="B139" s="13" t="s">
        <v>306</v>
      </c>
      <c r="C139" s="48" t="s">
        <v>488</v>
      </c>
      <c r="D139" s="48" t="s">
        <v>490</v>
      </c>
      <c r="E139" s="29">
        <v>2670120015</v>
      </c>
      <c r="F139" s="13"/>
      <c r="G139" s="19" t="s">
        <v>526</v>
      </c>
      <c r="H139" s="35">
        <f t="shared" si="10"/>
        <v>30</v>
      </c>
      <c r="I139" s="35">
        <f t="shared" si="10"/>
        <v>30</v>
      </c>
      <c r="J139" s="35">
        <f t="shared" si="10"/>
        <v>30</v>
      </c>
      <c r="K139" s="90"/>
      <c r="L139" s="113"/>
    </row>
    <row r="140" spans="1:12" ht="12.75">
      <c r="A140" s="18"/>
      <c r="B140" s="13" t="s">
        <v>306</v>
      </c>
      <c r="C140" s="48" t="s">
        <v>488</v>
      </c>
      <c r="D140" s="48" t="s">
        <v>490</v>
      </c>
      <c r="E140" s="29">
        <f>E139</f>
        <v>2670120015</v>
      </c>
      <c r="F140" s="13" t="s">
        <v>12</v>
      </c>
      <c r="G140" s="6" t="s">
        <v>13</v>
      </c>
      <c r="H140" s="35">
        <v>30</v>
      </c>
      <c r="I140" s="35">
        <v>30</v>
      </c>
      <c r="J140" s="35">
        <v>30</v>
      </c>
      <c r="K140" s="90"/>
      <c r="L140" s="113"/>
    </row>
    <row r="141" spans="1:12" ht="12.75">
      <c r="A141" s="109"/>
      <c r="B141" s="13" t="s">
        <v>306</v>
      </c>
      <c r="C141" s="13" t="s">
        <v>451</v>
      </c>
      <c r="D141" s="18"/>
      <c r="E141" s="18"/>
      <c r="F141" s="18"/>
      <c r="G141" s="14" t="s">
        <v>463</v>
      </c>
      <c r="H141" s="112">
        <f>H142+H149+H168</f>
        <v>52892.452000000005</v>
      </c>
      <c r="I141" s="112">
        <f>I142+I149+I168</f>
        <v>55414.174999999996</v>
      </c>
      <c r="J141" s="112">
        <f>J142+J149+J168</f>
        <v>56699.774999999994</v>
      </c>
      <c r="L141" s="113"/>
    </row>
    <row r="142" spans="1:12" ht="12.75">
      <c r="A142" s="18"/>
      <c r="B142" s="13" t="s">
        <v>306</v>
      </c>
      <c r="C142" s="13" t="s">
        <v>451</v>
      </c>
      <c r="D142" s="13" t="s">
        <v>458</v>
      </c>
      <c r="E142" s="18"/>
      <c r="F142" s="18"/>
      <c r="G142" s="14" t="s">
        <v>464</v>
      </c>
      <c r="H142" s="112">
        <f aca="true" t="shared" si="11" ref="H142:J143">H143</f>
        <v>7758.856</v>
      </c>
      <c r="I142" s="112">
        <f t="shared" si="11"/>
        <v>7538.075</v>
      </c>
      <c r="J142" s="112">
        <f t="shared" si="11"/>
        <v>7567.075</v>
      </c>
      <c r="L142" s="113"/>
    </row>
    <row r="143" spans="1:12" ht="38.25">
      <c r="A143" s="18"/>
      <c r="B143" s="13" t="s">
        <v>306</v>
      </c>
      <c r="C143" s="13" t="s">
        <v>451</v>
      </c>
      <c r="D143" s="13" t="s">
        <v>458</v>
      </c>
      <c r="E143" s="13" t="s">
        <v>106</v>
      </c>
      <c r="F143" s="18"/>
      <c r="G143" s="14" t="s">
        <v>243</v>
      </c>
      <c r="H143" s="112">
        <f t="shared" si="11"/>
        <v>7758.856</v>
      </c>
      <c r="I143" s="114">
        <f t="shared" si="11"/>
        <v>7538.075</v>
      </c>
      <c r="J143" s="114">
        <f t="shared" si="11"/>
        <v>7567.075</v>
      </c>
      <c r="L143" s="113"/>
    </row>
    <row r="144" spans="1:12" ht="25.5">
      <c r="A144" s="18"/>
      <c r="B144" s="13" t="s">
        <v>306</v>
      </c>
      <c r="C144" s="13" t="s">
        <v>451</v>
      </c>
      <c r="D144" s="13" t="s">
        <v>458</v>
      </c>
      <c r="E144" s="13" t="s">
        <v>108</v>
      </c>
      <c r="F144" s="18"/>
      <c r="G144" s="14" t="s">
        <v>402</v>
      </c>
      <c r="H144" s="112">
        <f>H147+H145</f>
        <v>7758.856</v>
      </c>
      <c r="I144" s="112">
        <f>I147+I145</f>
        <v>7538.075</v>
      </c>
      <c r="J144" s="112">
        <f>J147+J145</f>
        <v>7567.075</v>
      </c>
      <c r="L144" s="113"/>
    </row>
    <row r="145" spans="1:12" ht="38.25">
      <c r="A145" s="18"/>
      <c r="B145" s="13" t="s">
        <v>306</v>
      </c>
      <c r="C145" s="13" t="s">
        <v>451</v>
      </c>
      <c r="D145" s="13" t="s">
        <v>458</v>
      </c>
      <c r="E145" s="13" t="s">
        <v>203</v>
      </c>
      <c r="F145" s="18"/>
      <c r="G145" s="14" t="s">
        <v>77</v>
      </c>
      <c r="H145" s="112">
        <f>H146</f>
        <v>5253.9</v>
      </c>
      <c r="I145" s="112">
        <f>I146</f>
        <v>5299.5</v>
      </c>
      <c r="J145" s="112">
        <f>J146</f>
        <v>5322.7</v>
      </c>
      <c r="L145" s="113"/>
    </row>
    <row r="146" spans="1:12" ht="12.75">
      <c r="A146" s="18"/>
      <c r="B146" s="13" t="s">
        <v>306</v>
      </c>
      <c r="C146" s="13" t="s">
        <v>451</v>
      </c>
      <c r="D146" s="13" t="s">
        <v>458</v>
      </c>
      <c r="E146" s="13" t="str">
        <f>E145</f>
        <v>0920110300</v>
      </c>
      <c r="F146" s="13" t="s">
        <v>12</v>
      </c>
      <c r="G146" s="19" t="s">
        <v>13</v>
      </c>
      <c r="H146" s="112">
        <v>5253.9</v>
      </c>
      <c r="I146" s="112">
        <v>5299.5</v>
      </c>
      <c r="J146" s="112">
        <v>5322.7</v>
      </c>
      <c r="L146" s="113"/>
    </row>
    <row r="147" spans="1:12" ht="38.25">
      <c r="A147" s="18"/>
      <c r="B147" s="13" t="s">
        <v>306</v>
      </c>
      <c r="C147" s="13" t="s">
        <v>451</v>
      </c>
      <c r="D147" s="13" t="s">
        <v>458</v>
      </c>
      <c r="E147" s="13" t="s">
        <v>232</v>
      </c>
      <c r="F147" s="18"/>
      <c r="G147" s="14" t="s">
        <v>322</v>
      </c>
      <c r="H147" s="112">
        <f>H148</f>
        <v>2504.956</v>
      </c>
      <c r="I147" s="114">
        <f>I148</f>
        <v>2238.575</v>
      </c>
      <c r="J147" s="114">
        <f>J148</f>
        <v>2244.375</v>
      </c>
      <c r="L147" s="113"/>
    </row>
    <row r="148" spans="1:12" ht="12.75">
      <c r="A148" s="18"/>
      <c r="B148" s="13" t="s">
        <v>306</v>
      </c>
      <c r="C148" s="13" t="s">
        <v>451</v>
      </c>
      <c r="D148" s="13" t="s">
        <v>458</v>
      </c>
      <c r="E148" s="13" t="str">
        <f>E147</f>
        <v>09201S0300</v>
      </c>
      <c r="F148" s="13" t="s">
        <v>12</v>
      </c>
      <c r="G148" s="19" t="s">
        <v>13</v>
      </c>
      <c r="H148" s="112">
        <v>2504.956</v>
      </c>
      <c r="I148" s="115">
        <v>2238.575</v>
      </c>
      <c r="J148" s="115">
        <v>2244.375</v>
      </c>
      <c r="K148" s="89"/>
      <c r="L148" s="113"/>
    </row>
    <row r="149" spans="1:12" ht="12.75">
      <c r="A149" s="18"/>
      <c r="B149" s="13" t="s">
        <v>306</v>
      </c>
      <c r="C149" s="13" t="s">
        <v>451</v>
      </c>
      <c r="D149" s="13" t="s">
        <v>453</v>
      </c>
      <c r="E149" s="13"/>
      <c r="F149" s="13"/>
      <c r="G149" s="14" t="s">
        <v>500</v>
      </c>
      <c r="H149" s="35">
        <f aca="true" t="shared" si="12" ref="H149:J150">H150</f>
        <v>45133.596000000005</v>
      </c>
      <c r="I149" s="38">
        <f t="shared" si="12"/>
        <v>46769.5</v>
      </c>
      <c r="J149" s="38">
        <f t="shared" si="12"/>
        <v>47826.1</v>
      </c>
      <c r="L149" s="113"/>
    </row>
    <row r="150" spans="1:12" ht="38.25">
      <c r="A150" s="18"/>
      <c r="B150" s="13" t="s">
        <v>306</v>
      </c>
      <c r="C150" s="13" t="s">
        <v>451</v>
      </c>
      <c r="D150" s="13" t="s">
        <v>453</v>
      </c>
      <c r="E150" s="13" t="s">
        <v>106</v>
      </c>
      <c r="F150" s="18"/>
      <c r="G150" s="14" t="s">
        <v>243</v>
      </c>
      <c r="H150" s="35">
        <f t="shared" si="12"/>
        <v>45133.596000000005</v>
      </c>
      <c r="I150" s="35">
        <f t="shared" si="12"/>
        <v>46769.5</v>
      </c>
      <c r="J150" s="35">
        <f t="shared" si="12"/>
        <v>47826.1</v>
      </c>
      <c r="L150" s="113"/>
    </row>
    <row r="151" spans="1:12" ht="25.5">
      <c r="A151" s="18"/>
      <c r="B151" s="13" t="s">
        <v>306</v>
      </c>
      <c r="C151" s="13" t="s">
        <v>451</v>
      </c>
      <c r="D151" s="13" t="s">
        <v>453</v>
      </c>
      <c r="E151" s="13" t="s">
        <v>107</v>
      </c>
      <c r="F151" s="13"/>
      <c r="G151" s="14" t="s">
        <v>401</v>
      </c>
      <c r="H151" s="35">
        <f>H156+H158+H160+H152+H162+H154+H164+H166</f>
        <v>45133.596000000005</v>
      </c>
      <c r="I151" s="35">
        <f>I156+I158+I160+I152+I162+I154+I164+I166</f>
        <v>46769.5</v>
      </c>
      <c r="J151" s="35">
        <f>J156+J158+J160+J152+J162+J154+J164+J166</f>
        <v>47826.1</v>
      </c>
      <c r="L151" s="113"/>
    </row>
    <row r="152" spans="1:12" ht="25.5">
      <c r="A152" s="18"/>
      <c r="B152" s="13" t="s">
        <v>306</v>
      </c>
      <c r="C152" s="13" t="s">
        <v>451</v>
      </c>
      <c r="D152" s="13" t="s">
        <v>453</v>
      </c>
      <c r="E152" s="13" t="s">
        <v>205</v>
      </c>
      <c r="F152" s="13"/>
      <c r="G152" s="14" t="s">
        <v>1</v>
      </c>
      <c r="H152" s="35">
        <f>H153</f>
        <v>15495.2</v>
      </c>
      <c r="I152" s="35">
        <f>I153</f>
        <v>16115</v>
      </c>
      <c r="J152" s="35">
        <f>J153</f>
        <v>16351.4</v>
      </c>
      <c r="L152" s="113"/>
    </row>
    <row r="153" spans="1:12" ht="12.75">
      <c r="A153" s="18"/>
      <c r="B153" s="13" t="s">
        <v>306</v>
      </c>
      <c r="C153" s="13" t="s">
        <v>451</v>
      </c>
      <c r="D153" s="13" t="s">
        <v>453</v>
      </c>
      <c r="E153" s="13" t="str">
        <f>E152</f>
        <v>0910111050</v>
      </c>
      <c r="F153" s="13" t="s">
        <v>12</v>
      </c>
      <c r="G153" s="19" t="s">
        <v>13</v>
      </c>
      <c r="H153" s="35">
        <v>15495.2</v>
      </c>
      <c r="I153" s="35">
        <v>16115</v>
      </c>
      <c r="J153" s="35">
        <v>16351.4</v>
      </c>
      <c r="L153" s="113"/>
    </row>
    <row r="154" spans="1:12" ht="25.5">
      <c r="A154" s="18"/>
      <c r="B154" s="13" t="s">
        <v>306</v>
      </c>
      <c r="C154" s="13" t="s">
        <v>451</v>
      </c>
      <c r="D154" s="13" t="s">
        <v>453</v>
      </c>
      <c r="E154" s="13" t="s">
        <v>239</v>
      </c>
      <c r="F154" s="13"/>
      <c r="G154" s="19" t="s">
        <v>326</v>
      </c>
      <c r="H154" s="35">
        <f>H155</f>
        <v>4173.8</v>
      </c>
      <c r="I154" s="35">
        <f>I155</f>
        <v>4128.75</v>
      </c>
      <c r="J154" s="35">
        <f>J155</f>
        <v>4187.85</v>
      </c>
      <c r="L154" s="113"/>
    </row>
    <row r="155" spans="1:13" ht="12.75">
      <c r="A155" s="18"/>
      <c r="B155" s="13" t="s">
        <v>306</v>
      </c>
      <c r="C155" s="13" t="s">
        <v>451</v>
      </c>
      <c r="D155" s="13" t="s">
        <v>453</v>
      </c>
      <c r="E155" s="13" t="str">
        <f>E154</f>
        <v>09101S105Б</v>
      </c>
      <c r="F155" s="13" t="s">
        <v>12</v>
      </c>
      <c r="G155" s="19" t="s">
        <v>13</v>
      </c>
      <c r="H155" s="35">
        <v>4173.8</v>
      </c>
      <c r="I155" s="35">
        <v>4128.75</v>
      </c>
      <c r="J155" s="35">
        <v>4187.85</v>
      </c>
      <c r="L155" s="113"/>
      <c r="M155" s="175"/>
    </row>
    <row r="156" spans="1:12" ht="38.25">
      <c r="A156" s="18"/>
      <c r="B156" s="13" t="s">
        <v>306</v>
      </c>
      <c r="C156" s="13" t="s">
        <v>451</v>
      </c>
      <c r="D156" s="13" t="s">
        <v>453</v>
      </c>
      <c r="E156" s="13" t="s">
        <v>168</v>
      </c>
      <c r="F156" s="13"/>
      <c r="G156" s="14" t="s">
        <v>76</v>
      </c>
      <c r="H156" s="35">
        <f>H157</f>
        <v>11996.2</v>
      </c>
      <c r="I156" s="38">
        <f>I157</f>
        <v>12476</v>
      </c>
      <c r="J156" s="38">
        <f>J157</f>
        <v>12975.1</v>
      </c>
      <c r="L156" s="113"/>
    </row>
    <row r="157" spans="1:12" ht="12.75">
      <c r="A157" s="18"/>
      <c r="B157" s="13" t="s">
        <v>306</v>
      </c>
      <c r="C157" s="13" t="s">
        <v>451</v>
      </c>
      <c r="D157" s="13" t="s">
        <v>453</v>
      </c>
      <c r="E157" s="13" t="str">
        <f>E156</f>
        <v>0910110520</v>
      </c>
      <c r="F157" s="13" t="s">
        <v>12</v>
      </c>
      <c r="G157" s="19" t="s">
        <v>13</v>
      </c>
      <c r="H157" s="35">
        <v>11996.2</v>
      </c>
      <c r="I157" s="115">
        <v>12476</v>
      </c>
      <c r="J157" s="115">
        <v>12975.1</v>
      </c>
      <c r="K157" s="89"/>
      <c r="L157" s="113"/>
    </row>
    <row r="158" spans="1:12" ht="38.25">
      <c r="A158" s="18"/>
      <c r="B158" s="13" t="s">
        <v>306</v>
      </c>
      <c r="C158" s="13" t="s">
        <v>451</v>
      </c>
      <c r="D158" s="13" t="s">
        <v>453</v>
      </c>
      <c r="E158" s="13" t="s">
        <v>201</v>
      </c>
      <c r="F158" s="13"/>
      <c r="G158" s="19" t="s">
        <v>78</v>
      </c>
      <c r="H158" s="35">
        <f>H159</f>
        <v>1048.3</v>
      </c>
      <c r="I158" s="35">
        <f>I159</f>
        <v>1090.3</v>
      </c>
      <c r="J158" s="35">
        <f>J159</f>
        <v>1133.9</v>
      </c>
      <c r="K158" s="90"/>
      <c r="L158" s="113"/>
    </row>
    <row r="159" spans="1:12" ht="12.75">
      <c r="A159" s="18"/>
      <c r="B159" s="13" t="s">
        <v>306</v>
      </c>
      <c r="C159" s="13" t="s">
        <v>451</v>
      </c>
      <c r="D159" s="13" t="s">
        <v>453</v>
      </c>
      <c r="E159" s="13" t="str">
        <f>E158</f>
        <v>091R311090</v>
      </c>
      <c r="F159" s="13" t="s">
        <v>12</v>
      </c>
      <c r="G159" s="19" t="s">
        <v>13</v>
      </c>
      <c r="H159" s="35">
        <v>1048.3</v>
      </c>
      <c r="I159" s="115">
        <v>1090.3</v>
      </c>
      <c r="J159" s="115">
        <v>1133.9</v>
      </c>
      <c r="K159" s="90"/>
      <c r="L159" s="113"/>
    </row>
    <row r="160" spans="1:12" ht="38.25">
      <c r="A160" s="18"/>
      <c r="B160" s="13" t="s">
        <v>306</v>
      </c>
      <c r="C160" s="13" t="s">
        <v>451</v>
      </c>
      <c r="D160" s="13" t="s">
        <v>453</v>
      </c>
      <c r="E160" s="13" t="s">
        <v>202</v>
      </c>
      <c r="F160" s="13"/>
      <c r="G160" s="19" t="s">
        <v>319</v>
      </c>
      <c r="H160" s="35">
        <f>H161</f>
        <v>312.075</v>
      </c>
      <c r="I160" s="35">
        <f>I161</f>
        <v>372.575</v>
      </c>
      <c r="J160" s="35">
        <f>J161</f>
        <v>383.475</v>
      </c>
      <c r="K160" s="90"/>
      <c r="L160" s="113"/>
    </row>
    <row r="161" spans="1:12" ht="12.75">
      <c r="A161" s="18"/>
      <c r="B161" s="13" t="s">
        <v>306</v>
      </c>
      <c r="C161" s="13" t="s">
        <v>451</v>
      </c>
      <c r="D161" s="13" t="s">
        <v>453</v>
      </c>
      <c r="E161" s="13" t="str">
        <f>E160</f>
        <v>091R3S109Б</v>
      </c>
      <c r="F161" s="13" t="s">
        <v>12</v>
      </c>
      <c r="G161" s="19" t="s">
        <v>13</v>
      </c>
      <c r="H161" s="35">
        <v>312.075</v>
      </c>
      <c r="I161" s="115">
        <v>372.575</v>
      </c>
      <c r="J161" s="115">
        <v>383.475</v>
      </c>
      <c r="K161" s="90"/>
      <c r="L161" s="113"/>
    </row>
    <row r="162" spans="1:12" ht="38.25">
      <c r="A162" s="18"/>
      <c r="B162" s="13" t="s">
        <v>306</v>
      </c>
      <c r="C162" s="13" t="s">
        <v>451</v>
      </c>
      <c r="D162" s="13" t="s">
        <v>453</v>
      </c>
      <c r="E162" s="13" t="s">
        <v>207</v>
      </c>
      <c r="F162" s="13"/>
      <c r="G162" s="19" t="s">
        <v>79</v>
      </c>
      <c r="H162" s="35">
        <f>H163</f>
        <v>3989.9</v>
      </c>
      <c r="I162" s="35">
        <f>I163</f>
        <v>4149.5</v>
      </c>
      <c r="J162" s="35">
        <f>J163</f>
        <v>4315.5</v>
      </c>
      <c r="K162" s="90"/>
      <c r="L162" s="113"/>
    </row>
    <row r="163" spans="1:12" ht="12.75">
      <c r="A163" s="18"/>
      <c r="B163" s="13" t="s">
        <v>306</v>
      </c>
      <c r="C163" s="13" t="s">
        <v>451</v>
      </c>
      <c r="D163" s="13" t="s">
        <v>453</v>
      </c>
      <c r="E163" s="13" t="str">
        <f>E162</f>
        <v>0910111020</v>
      </c>
      <c r="F163" s="13" t="s">
        <v>12</v>
      </c>
      <c r="G163" s="19" t="s">
        <v>13</v>
      </c>
      <c r="H163" s="35">
        <v>3989.9</v>
      </c>
      <c r="I163" s="115">
        <v>4149.5</v>
      </c>
      <c r="J163" s="115">
        <v>4315.5</v>
      </c>
      <c r="K163" s="90"/>
      <c r="L163" s="113"/>
    </row>
    <row r="164" spans="1:12" ht="38.25">
      <c r="A164" s="18"/>
      <c r="B164" s="13" t="s">
        <v>306</v>
      </c>
      <c r="C164" s="13" t="s">
        <v>451</v>
      </c>
      <c r="D164" s="13" t="s">
        <v>453</v>
      </c>
      <c r="E164" s="13" t="s">
        <v>240</v>
      </c>
      <c r="F164" s="13"/>
      <c r="G164" s="19" t="s">
        <v>320</v>
      </c>
      <c r="H164" s="35">
        <f>H165</f>
        <v>1117.48</v>
      </c>
      <c r="I164" s="35">
        <f>I165</f>
        <v>1137.375</v>
      </c>
      <c r="J164" s="35">
        <f>J165</f>
        <v>1078.875</v>
      </c>
      <c r="K164" s="90"/>
      <c r="L164" s="113"/>
    </row>
    <row r="165" spans="1:12" ht="12.75">
      <c r="A165" s="18"/>
      <c r="B165" s="13" t="s">
        <v>306</v>
      </c>
      <c r="C165" s="13" t="s">
        <v>451</v>
      </c>
      <c r="D165" s="13" t="s">
        <v>453</v>
      </c>
      <c r="E165" s="13" t="str">
        <f>E164</f>
        <v>09101S102Б</v>
      </c>
      <c r="F165" s="13" t="s">
        <v>12</v>
      </c>
      <c r="G165" s="19" t="s">
        <v>13</v>
      </c>
      <c r="H165" s="35">
        <v>1117.48</v>
      </c>
      <c r="I165" s="115">
        <v>1137.375</v>
      </c>
      <c r="J165" s="115">
        <v>1078.875</v>
      </c>
      <c r="K165" s="90"/>
      <c r="L165" s="113"/>
    </row>
    <row r="166" spans="1:12" ht="12.75">
      <c r="A166" s="18"/>
      <c r="B166" s="13" t="s">
        <v>306</v>
      </c>
      <c r="C166" s="13" t="s">
        <v>451</v>
      </c>
      <c r="D166" s="13" t="s">
        <v>453</v>
      </c>
      <c r="E166" s="13" t="s">
        <v>352</v>
      </c>
      <c r="F166" s="13"/>
      <c r="G166" s="19" t="s">
        <v>353</v>
      </c>
      <c r="H166" s="35">
        <f>H167</f>
        <v>7000.641</v>
      </c>
      <c r="I166" s="35">
        <f>I167</f>
        <v>7300</v>
      </c>
      <c r="J166" s="35">
        <f>J167</f>
        <v>7400</v>
      </c>
      <c r="K166" s="90"/>
      <c r="L166" s="113"/>
    </row>
    <row r="167" spans="1:12" ht="12.75">
      <c r="A167" s="18"/>
      <c r="B167" s="13" t="s">
        <v>306</v>
      </c>
      <c r="C167" s="13" t="s">
        <v>451</v>
      </c>
      <c r="D167" s="13" t="s">
        <v>453</v>
      </c>
      <c r="E167" s="13" t="str">
        <f>E166</f>
        <v>091012008Б</v>
      </c>
      <c r="F167" s="13" t="s">
        <v>12</v>
      </c>
      <c r="G167" s="19" t="s">
        <v>13</v>
      </c>
      <c r="H167" s="35">
        <v>7000.641</v>
      </c>
      <c r="I167" s="115">
        <v>7300</v>
      </c>
      <c r="J167" s="115">
        <v>7400</v>
      </c>
      <c r="K167" s="90"/>
      <c r="L167" s="113"/>
    </row>
    <row r="168" spans="1:12" ht="12.75">
      <c r="A168" s="18"/>
      <c r="B168" s="13" t="s">
        <v>306</v>
      </c>
      <c r="C168" s="13" t="s">
        <v>451</v>
      </c>
      <c r="D168" s="13" t="s">
        <v>483</v>
      </c>
      <c r="E168" s="29"/>
      <c r="F168" s="13"/>
      <c r="G168" s="198" t="s">
        <v>495</v>
      </c>
      <c r="H168" s="35">
        <f aca="true" t="shared" si="13" ref="H168:J171">H169</f>
        <v>0</v>
      </c>
      <c r="I168" s="35">
        <f t="shared" si="13"/>
        <v>1106.6</v>
      </c>
      <c r="J168" s="35">
        <f t="shared" si="13"/>
        <v>1306.6</v>
      </c>
      <c r="K168" s="90"/>
      <c r="L168" s="113"/>
    </row>
    <row r="169" spans="1:12" ht="12.75">
      <c r="A169" s="18"/>
      <c r="B169" s="13" t="s">
        <v>306</v>
      </c>
      <c r="C169" s="13" t="s">
        <v>451</v>
      </c>
      <c r="D169" s="13" t="s">
        <v>483</v>
      </c>
      <c r="E169" s="18">
        <v>9900000000</v>
      </c>
      <c r="F169" s="18"/>
      <c r="G169" s="14" t="s">
        <v>6</v>
      </c>
      <c r="H169" s="35">
        <f t="shared" si="13"/>
        <v>0</v>
      </c>
      <c r="I169" s="35">
        <f t="shared" si="13"/>
        <v>1106.6</v>
      </c>
      <c r="J169" s="35">
        <f t="shared" si="13"/>
        <v>1306.6</v>
      </c>
      <c r="K169" s="90"/>
      <c r="L169" s="113"/>
    </row>
    <row r="170" spans="1:12" ht="12.75">
      <c r="A170" s="18"/>
      <c r="B170" s="13" t="s">
        <v>306</v>
      </c>
      <c r="C170" s="13" t="s">
        <v>451</v>
      </c>
      <c r="D170" s="13" t="s">
        <v>483</v>
      </c>
      <c r="E170" s="13" t="s">
        <v>57</v>
      </c>
      <c r="F170" s="13"/>
      <c r="G170" s="14" t="s">
        <v>423</v>
      </c>
      <c r="H170" s="35">
        <f t="shared" si="13"/>
        <v>0</v>
      </c>
      <c r="I170" s="35">
        <f t="shared" si="13"/>
        <v>1106.6</v>
      </c>
      <c r="J170" s="35">
        <f t="shared" si="13"/>
        <v>1306.6</v>
      </c>
      <c r="K170" s="90"/>
      <c r="L170" s="113"/>
    </row>
    <row r="171" spans="1:12" ht="25.5">
      <c r="A171" s="18"/>
      <c r="B171" s="13" t="s">
        <v>306</v>
      </c>
      <c r="C171" s="13" t="s">
        <v>451</v>
      </c>
      <c r="D171" s="13" t="s">
        <v>483</v>
      </c>
      <c r="E171" s="29" t="s">
        <v>404</v>
      </c>
      <c r="F171" s="13"/>
      <c r="G171" s="206" t="s">
        <v>546</v>
      </c>
      <c r="H171" s="35">
        <f t="shared" si="13"/>
        <v>0</v>
      </c>
      <c r="I171" s="35">
        <f t="shared" si="13"/>
        <v>1106.6</v>
      </c>
      <c r="J171" s="35">
        <f t="shared" si="13"/>
        <v>1306.6</v>
      </c>
      <c r="K171" s="35">
        <f>K172</f>
        <v>0</v>
      </c>
      <c r="L171" s="113"/>
    </row>
    <row r="172" spans="1:12" ht="12.75">
      <c r="A172" s="18"/>
      <c r="B172" s="13" t="s">
        <v>306</v>
      </c>
      <c r="C172" s="13" t="s">
        <v>451</v>
      </c>
      <c r="D172" s="13" t="s">
        <v>483</v>
      </c>
      <c r="E172" s="29" t="str">
        <f>E171</f>
        <v>99400R5990</v>
      </c>
      <c r="F172" s="13" t="s">
        <v>12</v>
      </c>
      <c r="G172" s="19" t="s">
        <v>13</v>
      </c>
      <c r="H172" s="35">
        <v>0</v>
      </c>
      <c r="I172" s="115">
        <v>1106.6</v>
      </c>
      <c r="J172" s="115">
        <v>1306.6</v>
      </c>
      <c r="K172" s="90"/>
      <c r="L172" s="113"/>
    </row>
    <row r="173" spans="1:12" ht="12.75">
      <c r="A173" s="18"/>
      <c r="B173" s="13" t="s">
        <v>306</v>
      </c>
      <c r="C173" s="13" t="s">
        <v>487</v>
      </c>
      <c r="D173" s="13"/>
      <c r="E173" s="13"/>
      <c r="F173" s="13"/>
      <c r="G173" s="14" t="s">
        <v>151</v>
      </c>
      <c r="H173" s="35">
        <f>H179+H193+H174</f>
        <v>30750.076000000005</v>
      </c>
      <c r="I173" s="35">
        <f>I179+I193+I174</f>
        <v>20671.5</v>
      </c>
      <c r="J173" s="35">
        <f>J179+J193+J174</f>
        <v>16521.627</v>
      </c>
      <c r="K173" s="35">
        <f>K179+K193+K174</f>
        <v>0</v>
      </c>
      <c r="L173" s="113"/>
    </row>
    <row r="174" spans="1:12" ht="15.75">
      <c r="A174" s="18"/>
      <c r="B174" s="13" t="s">
        <v>306</v>
      </c>
      <c r="C174" s="13" t="s">
        <v>487</v>
      </c>
      <c r="D174" s="13" t="s">
        <v>448</v>
      </c>
      <c r="E174" s="13"/>
      <c r="F174" s="193"/>
      <c r="G174" s="189" t="s">
        <v>347</v>
      </c>
      <c r="H174" s="35">
        <f aca="true" t="shared" si="14" ref="H174:J176">H175</f>
        <v>3950.7</v>
      </c>
      <c r="I174" s="35">
        <f t="shared" si="14"/>
        <v>2000</v>
      </c>
      <c r="J174" s="35">
        <f t="shared" si="14"/>
        <v>2000</v>
      </c>
      <c r="K174" s="170"/>
      <c r="L174" s="113"/>
    </row>
    <row r="175" spans="1:12" ht="36.75" customHeight="1">
      <c r="A175" s="18"/>
      <c r="B175" s="13" t="s">
        <v>306</v>
      </c>
      <c r="C175" s="13" t="s">
        <v>487</v>
      </c>
      <c r="D175" s="13" t="s">
        <v>448</v>
      </c>
      <c r="E175" s="13" t="s">
        <v>109</v>
      </c>
      <c r="F175" s="13"/>
      <c r="G175" s="14" t="s">
        <v>415</v>
      </c>
      <c r="H175" s="35">
        <f t="shared" si="14"/>
        <v>3950.7</v>
      </c>
      <c r="I175" s="35">
        <f t="shared" si="14"/>
        <v>2000</v>
      </c>
      <c r="J175" s="35">
        <f t="shared" si="14"/>
        <v>2000</v>
      </c>
      <c r="K175" s="170"/>
      <c r="L175" s="113"/>
    </row>
    <row r="176" spans="1:12" ht="12.75">
      <c r="A176" s="18"/>
      <c r="B176" s="13" t="s">
        <v>306</v>
      </c>
      <c r="C176" s="13" t="s">
        <v>487</v>
      </c>
      <c r="D176" s="13" t="s">
        <v>448</v>
      </c>
      <c r="E176" s="13" t="s">
        <v>349</v>
      </c>
      <c r="F176" s="13"/>
      <c r="G176" s="14" t="s">
        <v>348</v>
      </c>
      <c r="H176" s="35">
        <f>H177</f>
        <v>3950.7</v>
      </c>
      <c r="I176" s="35">
        <f t="shared" si="14"/>
        <v>2000</v>
      </c>
      <c r="J176" s="35">
        <f t="shared" si="14"/>
        <v>2000</v>
      </c>
      <c r="K176" s="35" t="e">
        <f>K177+#REF!+#REF!+#REF!</f>
        <v>#REF!</v>
      </c>
      <c r="L176" s="113"/>
    </row>
    <row r="177" spans="1:12" ht="12.75">
      <c r="A177" s="18"/>
      <c r="B177" s="13" t="s">
        <v>306</v>
      </c>
      <c r="C177" s="13" t="s">
        <v>487</v>
      </c>
      <c r="D177" s="13" t="s">
        <v>448</v>
      </c>
      <c r="E177" s="13" t="s">
        <v>350</v>
      </c>
      <c r="F177" s="13"/>
      <c r="G177" s="14" t="s">
        <v>351</v>
      </c>
      <c r="H177" s="35">
        <f>H178</f>
        <v>3950.7</v>
      </c>
      <c r="I177" s="35">
        <f>I178</f>
        <v>2000</v>
      </c>
      <c r="J177" s="35">
        <f>J178</f>
        <v>2000</v>
      </c>
      <c r="K177" s="170"/>
      <c r="L177" s="113"/>
    </row>
    <row r="178" spans="1:12" ht="12.75">
      <c r="A178" s="18"/>
      <c r="B178" s="13" t="s">
        <v>306</v>
      </c>
      <c r="C178" s="13" t="s">
        <v>487</v>
      </c>
      <c r="D178" s="13" t="s">
        <v>448</v>
      </c>
      <c r="E178" s="13" t="str">
        <f>E177</f>
        <v>142022001Б</v>
      </c>
      <c r="F178" s="13" t="s">
        <v>12</v>
      </c>
      <c r="G178" s="19" t="s">
        <v>13</v>
      </c>
      <c r="H178" s="35">
        <v>3950.7</v>
      </c>
      <c r="I178" s="35">
        <v>2000</v>
      </c>
      <c r="J178" s="35">
        <v>2000</v>
      </c>
      <c r="K178" s="170"/>
      <c r="L178" s="113"/>
    </row>
    <row r="179" spans="1:12" ht="12.75">
      <c r="A179" s="18"/>
      <c r="B179" s="13" t="s">
        <v>306</v>
      </c>
      <c r="C179" s="13" t="s">
        <v>487</v>
      </c>
      <c r="D179" s="13" t="s">
        <v>450</v>
      </c>
      <c r="E179" s="13"/>
      <c r="F179" s="13"/>
      <c r="G179" s="14" t="s">
        <v>156</v>
      </c>
      <c r="H179" s="35">
        <f>H180</f>
        <v>3830.989</v>
      </c>
      <c r="I179" s="35">
        <f>I180</f>
        <v>8200</v>
      </c>
      <c r="J179" s="35">
        <f>J180</f>
        <v>3700</v>
      </c>
      <c r="K179" s="35">
        <f>K180</f>
        <v>0</v>
      </c>
      <c r="L179" s="113"/>
    </row>
    <row r="180" spans="1:12" ht="38.25">
      <c r="A180" s="18"/>
      <c r="B180" s="13" t="s">
        <v>306</v>
      </c>
      <c r="C180" s="13" t="s">
        <v>487</v>
      </c>
      <c r="D180" s="13" t="s">
        <v>450</v>
      </c>
      <c r="E180" s="13" t="s">
        <v>162</v>
      </c>
      <c r="F180" s="13"/>
      <c r="G180" s="14" t="s">
        <v>264</v>
      </c>
      <c r="H180" s="35">
        <f>H181+H188</f>
        <v>3830.989</v>
      </c>
      <c r="I180" s="35">
        <f>I181+I188</f>
        <v>8200</v>
      </c>
      <c r="J180" s="35">
        <f>J181+J188</f>
        <v>3700</v>
      </c>
      <c r="L180" s="113"/>
    </row>
    <row r="181" spans="1:12" ht="12.75">
      <c r="A181" s="18"/>
      <c r="B181" s="13" t="s">
        <v>306</v>
      </c>
      <c r="C181" s="13" t="s">
        <v>487</v>
      </c>
      <c r="D181" s="13" t="s">
        <v>450</v>
      </c>
      <c r="E181" s="13" t="s">
        <v>163</v>
      </c>
      <c r="F181" s="13"/>
      <c r="G181" s="14" t="s">
        <v>325</v>
      </c>
      <c r="H181" s="35">
        <f>H185+H182</f>
        <v>2200.989</v>
      </c>
      <c r="I181" s="35">
        <f>I185+I182</f>
        <v>6500</v>
      </c>
      <c r="J181" s="35">
        <f>J185+J182</f>
        <v>2000</v>
      </c>
      <c r="K181" s="35">
        <f>K185+K182</f>
        <v>0</v>
      </c>
      <c r="L181" s="113"/>
    </row>
    <row r="182" spans="1:12" ht="25.5">
      <c r="A182" s="18"/>
      <c r="B182" s="13" t="s">
        <v>306</v>
      </c>
      <c r="C182" s="13" t="s">
        <v>487</v>
      </c>
      <c r="D182" s="13" t="s">
        <v>450</v>
      </c>
      <c r="E182" s="13" t="s">
        <v>417</v>
      </c>
      <c r="F182" s="13"/>
      <c r="G182" s="19" t="s">
        <v>292</v>
      </c>
      <c r="H182" s="35">
        <f>H183+H184</f>
        <v>1000.989</v>
      </c>
      <c r="I182" s="35">
        <f>I183+I184</f>
        <v>5000</v>
      </c>
      <c r="J182" s="35">
        <f>J183+J184</f>
        <v>500</v>
      </c>
      <c r="K182" s="35">
        <f>K183</f>
        <v>0</v>
      </c>
      <c r="L182" s="113"/>
    </row>
    <row r="183" spans="1:12" ht="12.75">
      <c r="A183" s="18"/>
      <c r="B183" s="13" t="s">
        <v>306</v>
      </c>
      <c r="C183" s="13" t="s">
        <v>487</v>
      </c>
      <c r="D183" s="13" t="s">
        <v>450</v>
      </c>
      <c r="E183" s="13" t="str">
        <f>E182</f>
        <v>21101S0700</v>
      </c>
      <c r="F183" s="13" t="s">
        <v>12</v>
      </c>
      <c r="G183" s="19" t="s">
        <v>13</v>
      </c>
      <c r="H183" s="35">
        <v>800.001</v>
      </c>
      <c r="I183" s="35">
        <v>5000</v>
      </c>
      <c r="J183" s="35">
        <v>500</v>
      </c>
      <c r="K183" s="35"/>
      <c r="L183" s="113"/>
    </row>
    <row r="184" spans="1:12" ht="12.75">
      <c r="A184" s="18"/>
      <c r="B184" s="13" t="s">
        <v>306</v>
      </c>
      <c r="C184" s="13" t="s">
        <v>487</v>
      </c>
      <c r="D184" s="13" t="s">
        <v>450</v>
      </c>
      <c r="E184" s="13" t="str">
        <f>E183</f>
        <v>21101S0700</v>
      </c>
      <c r="F184" s="13" t="s">
        <v>498</v>
      </c>
      <c r="G184" s="19" t="s">
        <v>503</v>
      </c>
      <c r="H184" s="35">
        <v>200.988</v>
      </c>
      <c r="I184" s="35">
        <v>0</v>
      </c>
      <c r="J184" s="35">
        <v>0</v>
      </c>
      <c r="K184" s="35"/>
      <c r="L184" s="113"/>
    </row>
    <row r="185" spans="1:12" ht="12.75">
      <c r="A185" s="18"/>
      <c r="B185" s="13" t="s">
        <v>306</v>
      </c>
      <c r="C185" s="13" t="s">
        <v>487</v>
      </c>
      <c r="D185" s="13" t="s">
        <v>450</v>
      </c>
      <c r="E185" s="13" t="s">
        <v>357</v>
      </c>
      <c r="F185" s="13"/>
      <c r="G185" s="19" t="s">
        <v>358</v>
      </c>
      <c r="H185" s="35">
        <f>H186+H187</f>
        <v>1200</v>
      </c>
      <c r="I185" s="35">
        <f>I186+I187</f>
        <v>1500</v>
      </c>
      <c r="J185" s="35">
        <f>J186+J187</f>
        <v>1500</v>
      </c>
      <c r="K185" s="35">
        <f>K186</f>
        <v>0</v>
      </c>
      <c r="L185" s="113"/>
    </row>
    <row r="186" spans="1:12" ht="12.75">
      <c r="A186" s="18"/>
      <c r="B186" s="13" t="s">
        <v>306</v>
      </c>
      <c r="C186" s="13" t="s">
        <v>487</v>
      </c>
      <c r="D186" s="13" t="s">
        <v>450</v>
      </c>
      <c r="E186" s="13" t="str">
        <f>E185</f>
        <v>211012002Б</v>
      </c>
      <c r="F186" s="13" t="s">
        <v>12</v>
      </c>
      <c r="G186" s="19" t="s">
        <v>13</v>
      </c>
      <c r="H186" s="35">
        <v>1150</v>
      </c>
      <c r="I186" s="35">
        <v>1500</v>
      </c>
      <c r="J186" s="35">
        <v>1500</v>
      </c>
      <c r="K186" s="90"/>
      <c r="L186" s="113"/>
    </row>
    <row r="187" spans="1:12" ht="12.75">
      <c r="A187" s="18"/>
      <c r="B187" s="13" t="s">
        <v>306</v>
      </c>
      <c r="C187" s="13" t="s">
        <v>487</v>
      </c>
      <c r="D187" s="13" t="s">
        <v>450</v>
      </c>
      <c r="E187" s="13" t="str">
        <f>E186</f>
        <v>211012002Б</v>
      </c>
      <c r="F187" s="13" t="s">
        <v>498</v>
      </c>
      <c r="G187" s="19" t="s">
        <v>503</v>
      </c>
      <c r="H187" s="35">
        <v>50</v>
      </c>
      <c r="I187" s="35">
        <v>0</v>
      </c>
      <c r="J187" s="35">
        <v>0</v>
      </c>
      <c r="K187" s="90"/>
      <c r="L187" s="113"/>
    </row>
    <row r="188" spans="1:12" ht="38.25">
      <c r="A188" s="18"/>
      <c r="B188" s="13" t="s">
        <v>306</v>
      </c>
      <c r="C188" s="13" t="s">
        <v>487</v>
      </c>
      <c r="D188" s="13" t="s">
        <v>450</v>
      </c>
      <c r="E188" s="13" t="s">
        <v>364</v>
      </c>
      <c r="F188" s="13"/>
      <c r="G188" s="19" t="s">
        <v>400</v>
      </c>
      <c r="H188" s="35">
        <f>H189+H191</f>
        <v>1630</v>
      </c>
      <c r="I188" s="35">
        <f>I189+I191</f>
        <v>1700</v>
      </c>
      <c r="J188" s="35">
        <f>J189+J191</f>
        <v>1700</v>
      </c>
      <c r="K188" s="35" t="e">
        <f>K189+#REF!+K191</f>
        <v>#REF!</v>
      </c>
      <c r="L188" s="113"/>
    </row>
    <row r="189" spans="1:12" ht="12.75">
      <c r="A189" s="18"/>
      <c r="B189" s="13" t="s">
        <v>306</v>
      </c>
      <c r="C189" s="13" t="s">
        <v>487</v>
      </c>
      <c r="D189" s="13" t="s">
        <v>450</v>
      </c>
      <c r="E189" s="13" t="s">
        <v>365</v>
      </c>
      <c r="F189" s="13"/>
      <c r="G189" s="19" t="s">
        <v>361</v>
      </c>
      <c r="H189" s="35">
        <f>H190</f>
        <v>1500</v>
      </c>
      <c r="I189" s="35">
        <f>I190</f>
        <v>1500</v>
      </c>
      <c r="J189" s="35">
        <f>J190</f>
        <v>1500</v>
      </c>
      <c r="K189" s="90"/>
      <c r="L189" s="113"/>
    </row>
    <row r="190" spans="1:12" ht="12.75">
      <c r="A190" s="18"/>
      <c r="B190" s="13" t="s">
        <v>306</v>
      </c>
      <c r="C190" s="13" t="s">
        <v>487</v>
      </c>
      <c r="D190" s="13" t="s">
        <v>450</v>
      </c>
      <c r="E190" s="13" t="str">
        <f>E189</f>
        <v>212012001Б</v>
      </c>
      <c r="F190" s="13" t="s">
        <v>12</v>
      </c>
      <c r="G190" s="19" t="s">
        <v>13</v>
      </c>
      <c r="H190" s="35">
        <v>1500</v>
      </c>
      <c r="I190" s="35">
        <v>1500</v>
      </c>
      <c r="J190" s="35">
        <v>1500</v>
      </c>
      <c r="K190" s="90"/>
      <c r="L190" s="113"/>
    </row>
    <row r="191" spans="1:12" ht="12.75">
      <c r="A191" s="18"/>
      <c r="B191" s="13" t="s">
        <v>306</v>
      </c>
      <c r="C191" s="13" t="s">
        <v>487</v>
      </c>
      <c r="D191" s="13" t="s">
        <v>450</v>
      </c>
      <c r="E191" s="13" t="s">
        <v>193</v>
      </c>
      <c r="F191" s="13"/>
      <c r="G191" s="19" t="s">
        <v>194</v>
      </c>
      <c r="H191" s="35">
        <f>H192</f>
        <v>130</v>
      </c>
      <c r="I191" s="35">
        <f>I192</f>
        <v>200</v>
      </c>
      <c r="J191" s="35">
        <f>J192</f>
        <v>200</v>
      </c>
      <c r="K191" s="90"/>
      <c r="L191" s="113"/>
    </row>
    <row r="192" spans="1:12" ht="12.75">
      <c r="A192" s="18"/>
      <c r="B192" s="13" t="s">
        <v>306</v>
      </c>
      <c r="C192" s="13" t="s">
        <v>487</v>
      </c>
      <c r="D192" s="13" t="s">
        <v>450</v>
      </c>
      <c r="E192" s="13" t="str">
        <f>E191</f>
        <v>2120120001</v>
      </c>
      <c r="F192" s="13" t="s">
        <v>12</v>
      </c>
      <c r="G192" s="19" t="s">
        <v>13</v>
      </c>
      <c r="H192" s="35">
        <v>130</v>
      </c>
      <c r="I192" s="35">
        <v>200</v>
      </c>
      <c r="J192" s="35">
        <v>200</v>
      </c>
      <c r="K192" s="90"/>
      <c r="L192" s="113"/>
    </row>
    <row r="193" spans="1:12" ht="12.75">
      <c r="A193" s="18"/>
      <c r="B193" s="13" t="s">
        <v>306</v>
      </c>
      <c r="C193" s="13" t="s">
        <v>487</v>
      </c>
      <c r="D193" s="13" t="s">
        <v>488</v>
      </c>
      <c r="E193" s="13"/>
      <c r="F193" s="13"/>
      <c r="G193" s="189" t="s">
        <v>300</v>
      </c>
      <c r="H193" s="35">
        <f>H223+H201+H194</f>
        <v>22968.387000000002</v>
      </c>
      <c r="I193" s="35">
        <f>I223+I201+I194</f>
        <v>10471.5</v>
      </c>
      <c r="J193" s="35">
        <f>J223+J201+J194</f>
        <v>10821.627</v>
      </c>
      <c r="K193" s="35">
        <f>K223+K201</f>
        <v>0</v>
      </c>
      <c r="L193" s="113"/>
    </row>
    <row r="194" spans="1:12" ht="51">
      <c r="A194" s="18"/>
      <c r="B194" s="13" t="s">
        <v>306</v>
      </c>
      <c r="C194" s="13" t="s">
        <v>487</v>
      </c>
      <c r="D194" s="13" t="s">
        <v>488</v>
      </c>
      <c r="E194" s="13" t="s">
        <v>101</v>
      </c>
      <c r="F194" s="13"/>
      <c r="G194" s="14" t="s">
        <v>380</v>
      </c>
      <c r="H194" s="35">
        <f>H198+H195</f>
        <v>61.5</v>
      </c>
      <c r="I194" s="35">
        <f>I198+I195</f>
        <v>31.5</v>
      </c>
      <c r="J194" s="35">
        <f>J198+J195</f>
        <v>31.5</v>
      </c>
      <c r="K194" s="170"/>
      <c r="L194" s="113"/>
    </row>
    <row r="195" spans="1:12" ht="25.5">
      <c r="A195" s="18"/>
      <c r="B195" s="13" t="s">
        <v>306</v>
      </c>
      <c r="C195" s="13" t="s">
        <v>487</v>
      </c>
      <c r="D195" s="13" t="s">
        <v>488</v>
      </c>
      <c r="E195" s="13" t="s">
        <v>105</v>
      </c>
      <c r="F195" s="13"/>
      <c r="G195" s="14" t="s">
        <v>512</v>
      </c>
      <c r="H195" s="35">
        <f aca="true" t="shared" si="15" ref="H195:J196">H196</f>
        <v>31.5</v>
      </c>
      <c r="I195" s="35">
        <f t="shared" si="15"/>
        <v>31.5</v>
      </c>
      <c r="J195" s="35">
        <f t="shared" si="15"/>
        <v>31.5</v>
      </c>
      <c r="K195" s="170"/>
      <c r="L195" s="113"/>
    </row>
    <row r="196" spans="1:12" ht="25.5">
      <c r="A196" s="18"/>
      <c r="B196" s="13" t="s">
        <v>306</v>
      </c>
      <c r="C196" s="13" t="s">
        <v>487</v>
      </c>
      <c r="D196" s="13" t="s">
        <v>488</v>
      </c>
      <c r="E196" s="13" t="s">
        <v>514</v>
      </c>
      <c r="F196" s="13"/>
      <c r="G196" s="14" t="s">
        <v>513</v>
      </c>
      <c r="H196" s="35">
        <f t="shared" si="15"/>
        <v>31.5</v>
      </c>
      <c r="I196" s="35">
        <f t="shared" si="15"/>
        <v>31.5</v>
      </c>
      <c r="J196" s="35">
        <f t="shared" si="15"/>
        <v>31.5</v>
      </c>
      <c r="K196" s="170"/>
      <c r="L196" s="113"/>
    </row>
    <row r="197" spans="1:12" ht="12.75">
      <c r="A197" s="18"/>
      <c r="B197" s="13" t="s">
        <v>306</v>
      </c>
      <c r="C197" s="13" t="s">
        <v>487</v>
      </c>
      <c r="D197" s="13" t="s">
        <v>488</v>
      </c>
      <c r="E197" s="13" t="str">
        <f>E196</f>
        <v>0510120008</v>
      </c>
      <c r="F197" s="13" t="s">
        <v>498</v>
      </c>
      <c r="G197" s="19" t="s">
        <v>503</v>
      </c>
      <c r="H197" s="35">
        <v>31.5</v>
      </c>
      <c r="I197" s="35">
        <v>31.5</v>
      </c>
      <c r="J197" s="35">
        <v>31.5</v>
      </c>
      <c r="K197" s="170"/>
      <c r="L197" s="113"/>
    </row>
    <row r="198" spans="1:12" ht="38.25">
      <c r="A198" s="18"/>
      <c r="B198" s="13" t="s">
        <v>306</v>
      </c>
      <c r="C198" s="13" t="s">
        <v>487</v>
      </c>
      <c r="D198" s="13" t="s">
        <v>488</v>
      </c>
      <c r="E198" s="13" t="s">
        <v>102</v>
      </c>
      <c r="F198" s="18"/>
      <c r="G198" s="14" t="s">
        <v>393</v>
      </c>
      <c r="H198" s="35">
        <f aca="true" t="shared" si="16" ref="H198:J199">H199</f>
        <v>30</v>
      </c>
      <c r="I198" s="35">
        <f t="shared" si="16"/>
        <v>0</v>
      </c>
      <c r="J198" s="35">
        <f t="shared" si="16"/>
        <v>0</v>
      </c>
      <c r="K198" s="170"/>
      <c r="L198" s="113"/>
    </row>
    <row r="199" spans="1:12" ht="37.5" customHeight="1">
      <c r="A199" s="18"/>
      <c r="B199" s="13" t="s">
        <v>306</v>
      </c>
      <c r="C199" s="13" t="s">
        <v>487</v>
      </c>
      <c r="D199" s="13" t="s">
        <v>488</v>
      </c>
      <c r="E199" s="13" t="s">
        <v>511</v>
      </c>
      <c r="F199" s="18"/>
      <c r="G199" s="14" t="s">
        <v>169</v>
      </c>
      <c r="H199" s="35">
        <f t="shared" si="16"/>
        <v>30</v>
      </c>
      <c r="I199" s="35">
        <f t="shared" si="16"/>
        <v>0</v>
      </c>
      <c r="J199" s="35">
        <f t="shared" si="16"/>
        <v>0</v>
      </c>
      <c r="K199" s="35">
        <f>K200</f>
        <v>0</v>
      </c>
      <c r="L199" s="113"/>
    </row>
    <row r="200" spans="1:12" ht="12.75">
      <c r="A200" s="18"/>
      <c r="B200" s="13" t="s">
        <v>306</v>
      </c>
      <c r="C200" s="13" t="s">
        <v>487</v>
      </c>
      <c r="D200" s="13" t="s">
        <v>488</v>
      </c>
      <c r="E200" s="13" t="str">
        <f>E199</f>
        <v>052012023Б</v>
      </c>
      <c r="F200" s="13" t="s">
        <v>12</v>
      </c>
      <c r="G200" s="19" t="s">
        <v>13</v>
      </c>
      <c r="H200" s="35">
        <v>30</v>
      </c>
      <c r="I200" s="35">
        <v>0</v>
      </c>
      <c r="J200" s="35">
        <v>0</v>
      </c>
      <c r="K200" s="170"/>
      <c r="L200" s="113"/>
    </row>
    <row r="201" spans="1:12" ht="38.25">
      <c r="A201" s="18"/>
      <c r="B201" s="13" t="s">
        <v>306</v>
      </c>
      <c r="C201" s="13" t="s">
        <v>487</v>
      </c>
      <c r="D201" s="13" t="s">
        <v>488</v>
      </c>
      <c r="E201" s="13" t="str">
        <f>E180</f>
        <v>2100000000</v>
      </c>
      <c r="F201" s="13"/>
      <c r="G201" s="189" t="str">
        <f>G180</f>
        <v>Муниципальная программа Спировского муниципального округа Тверской области "Жилищно-коммунальное хозяйство и благоустройство территории" на 2022-2027 годы</v>
      </c>
      <c r="H201" s="35">
        <f>H202+H206</f>
        <v>17088.476000000002</v>
      </c>
      <c r="I201" s="35">
        <f>I202+I206</f>
        <v>10440</v>
      </c>
      <c r="J201" s="35">
        <f>J202+J206</f>
        <v>10790.127</v>
      </c>
      <c r="K201" s="90"/>
      <c r="L201" s="113"/>
    </row>
    <row r="202" spans="1:12" ht="12.75">
      <c r="A202" s="18"/>
      <c r="B202" s="13" t="s">
        <v>306</v>
      </c>
      <c r="C202" s="13" t="s">
        <v>487</v>
      </c>
      <c r="D202" s="13" t="s">
        <v>488</v>
      </c>
      <c r="E202" s="13" t="str">
        <f>E181</f>
        <v>2110000000</v>
      </c>
      <c r="F202" s="13"/>
      <c r="G202" s="189" t="str">
        <f>G181</f>
        <v>Подпрограмма "Содержание  объектов коммунального хозяйства"</v>
      </c>
      <c r="H202" s="35">
        <f>H203</f>
        <v>10187.411</v>
      </c>
      <c r="I202" s="35">
        <f>I203</f>
        <v>6000</v>
      </c>
      <c r="J202" s="35">
        <f>J203</f>
        <v>6300.127</v>
      </c>
      <c r="K202" s="90"/>
      <c r="L202" s="113"/>
    </row>
    <row r="203" spans="1:12" ht="12.75">
      <c r="A203" s="18"/>
      <c r="B203" s="13" t="s">
        <v>306</v>
      </c>
      <c r="C203" s="13" t="s">
        <v>487</v>
      </c>
      <c r="D203" s="13" t="s">
        <v>488</v>
      </c>
      <c r="E203" s="13" t="s">
        <v>359</v>
      </c>
      <c r="F203" s="13"/>
      <c r="G203" s="189" t="s">
        <v>327</v>
      </c>
      <c r="H203" s="35">
        <f>H204+H205</f>
        <v>10187.411</v>
      </c>
      <c r="I203" s="35">
        <f>I204+I205</f>
        <v>6000</v>
      </c>
      <c r="J203" s="35">
        <f>J204+J205</f>
        <v>6300.127</v>
      </c>
      <c r="K203" s="90"/>
      <c r="L203" s="113"/>
    </row>
    <row r="204" spans="1:12" ht="12.75">
      <c r="A204" s="18"/>
      <c r="B204" s="13" t="s">
        <v>306</v>
      </c>
      <c r="C204" s="13" t="s">
        <v>487</v>
      </c>
      <c r="D204" s="13" t="s">
        <v>488</v>
      </c>
      <c r="E204" s="13" t="str">
        <f>E203</f>
        <v>211012004Б</v>
      </c>
      <c r="F204" s="13" t="s">
        <v>12</v>
      </c>
      <c r="G204" s="19" t="s">
        <v>13</v>
      </c>
      <c r="H204" s="35">
        <v>9432.411</v>
      </c>
      <c r="I204" s="35">
        <v>6000</v>
      </c>
      <c r="J204" s="35">
        <v>6300.127</v>
      </c>
      <c r="K204" s="90"/>
      <c r="L204" s="113"/>
    </row>
    <row r="205" spans="1:12" ht="12.75">
      <c r="A205" s="18"/>
      <c r="B205" s="13" t="s">
        <v>306</v>
      </c>
      <c r="C205" s="13" t="s">
        <v>487</v>
      </c>
      <c r="D205" s="13" t="s">
        <v>488</v>
      </c>
      <c r="E205" s="13" t="str">
        <f>E204</f>
        <v>211012004Б</v>
      </c>
      <c r="F205" s="13" t="s">
        <v>498</v>
      </c>
      <c r="G205" s="19" t="s">
        <v>503</v>
      </c>
      <c r="H205" s="35">
        <v>755</v>
      </c>
      <c r="I205" s="35">
        <v>0</v>
      </c>
      <c r="J205" s="35">
        <v>0</v>
      </c>
      <c r="K205" s="90"/>
      <c r="L205" s="113"/>
    </row>
    <row r="206" spans="1:12" ht="12.75">
      <c r="A206" s="18"/>
      <c r="B206" s="13" t="s">
        <v>306</v>
      </c>
      <c r="C206" s="13" t="s">
        <v>487</v>
      </c>
      <c r="D206" s="13" t="s">
        <v>488</v>
      </c>
      <c r="E206" s="29">
        <v>2130000000</v>
      </c>
      <c r="F206" s="13"/>
      <c r="G206" s="189" t="s">
        <v>360</v>
      </c>
      <c r="H206" s="35">
        <f>H207+H221+H215+H217+H219+H209+H211+H213</f>
        <v>6901.0650000000005</v>
      </c>
      <c r="I206" s="35">
        <f>I207+I221+I215+I217+I219+I209</f>
        <v>4440</v>
      </c>
      <c r="J206" s="35">
        <f>J207+J221+J215+J217+J219+J209</f>
        <v>4490</v>
      </c>
      <c r="K206" s="35" t="e">
        <f>K207+K221+K215+#REF!</f>
        <v>#REF!</v>
      </c>
      <c r="L206" s="113"/>
    </row>
    <row r="207" spans="1:12" ht="12.75">
      <c r="A207" s="18"/>
      <c r="B207" s="13" t="s">
        <v>306</v>
      </c>
      <c r="C207" s="13" t="s">
        <v>487</v>
      </c>
      <c r="D207" s="13" t="s">
        <v>488</v>
      </c>
      <c r="E207" s="29" t="s">
        <v>362</v>
      </c>
      <c r="F207" s="13"/>
      <c r="G207" s="189" t="s">
        <v>328</v>
      </c>
      <c r="H207" s="35">
        <f>H208</f>
        <v>768.765</v>
      </c>
      <c r="I207" s="35">
        <f>I208</f>
        <v>790</v>
      </c>
      <c r="J207" s="35">
        <f>J208</f>
        <v>790</v>
      </c>
      <c r="K207" s="35">
        <f>K208</f>
        <v>0</v>
      </c>
      <c r="L207" s="113"/>
    </row>
    <row r="208" spans="1:12" ht="12.75">
      <c r="A208" s="18"/>
      <c r="B208" s="13" t="s">
        <v>306</v>
      </c>
      <c r="C208" s="13" t="s">
        <v>487</v>
      </c>
      <c r="D208" s="13" t="s">
        <v>488</v>
      </c>
      <c r="E208" s="29" t="str">
        <f>E207</f>
        <v>213012001Б</v>
      </c>
      <c r="F208" s="13" t="s">
        <v>12</v>
      </c>
      <c r="G208" s="19" t="s">
        <v>13</v>
      </c>
      <c r="H208" s="35">
        <v>768.765</v>
      </c>
      <c r="I208" s="35">
        <v>790</v>
      </c>
      <c r="J208" s="35">
        <v>790</v>
      </c>
      <c r="K208" s="90"/>
      <c r="L208" s="113"/>
    </row>
    <row r="209" spans="1:12" ht="38.25">
      <c r="A209" s="18"/>
      <c r="B209" s="13" t="s">
        <v>306</v>
      </c>
      <c r="C209" s="13" t="s">
        <v>487</v>
      </c>
      <c r="D209" s="13" t="s">
        <v>488</v>
      </c>
      <c r="E209" s="29">
        <v>2130119002</v>
      </c>
      <c r="F209" s="13"/>
      <c r="G209" s="198" t="s">
        <v>136</v>
      </c>
      <c r="H209" s="35">
        <f>H210</f>
        <v>956.14</v>
      </c>
      <c r="I209" s="35">
        <f>I210</f>
        <v>0</v>
      </c>
      <c r="J209" s="35">
        <f>J210</f>
        <v>0</v>
      </c>
      <c r="K209" s="90"/>
      <c r="L209" s="113"/>
    </row>
    <row r="210" spans="1:12" ht="12.75">
      <c r="A210" s="18"/>
      <c r="B210" s="13" t="s">
        <v>306</v>
      </c>
      <c r="C210" s="13" t="s">
        <v>487</v>
      </c>
      <c r="D210" s="13" t="s">
        <v>488</v>
      </c>
      <c r="E210" s="29">
        <f>E209</f>
        <v>2130119002</v>
      </c>
      <c r="F210" s="13" t="s">
        <v>12</v>
      </c>
      <c r="G210" s="19" t="s">
        <v>13</v>
      </c>
      <c r="H210" s="35">
        <v>956.14</v>
      </c>
      <c r="I210" s="35">
        <v>0</v>
      </c>
      <c r="J210" s="35">
        <v>0</v>
      </c>
      <c r="K210" s="90"/>
      <c r="L210" s="113"/>
    </row>
    <row r="211" spans="1:12" ht="51">
      <c r="A211" s="18"/>
      <c r="B211" s="13" t="s">
        <v>306</v>
      </c>
      <c r="C211" s="13" t="s">
        <v>487</v>
      </c>
      <c r="D211" s="13" t="s">
        <v>488</v>
      </c>
      <c r="E211" s="29">
        <v>2130119003</v>
      </c>
      <c r="F211" s="13"/>
      <c r="G211" s="207" t="s">
        <v>137</v>
      </c>
      <c r="H211" s="35">
        <f>H212</f>
        <v>711</v>
      </c>
      <c r="I211" s="35">
        <f>I212</f>
        <v>0</v>
      </c>
      <c r="J211" s="35">
        <f>J212</f>
        <v>0</v>
      </c>
      <c r="K211" s="90"/>
      <c r="L211" s="113"/>
    </row>
    <row r="212" spans="1:12" ht="12.75">
      <c r="A212" s="18"/>
      <c r="B212" s="13" t="s">
        <v>306</v>
      </c>
      <c r="C212" s="13" t="s">
        <v>487</v>
      </c>
      <c r="D212" s="13" t="s">
        <v>488</v>
      </c>
      <c r="E212" s="29">
        <f>E211</f>
        <v>2130119003</v>
      </c>
      <c r="F212" s="13" t="s">
        <v>12</v>
      </c>
      <c r="G212" s="19" t="s">
        <v>13</v>
      </c>
      <c r="H212" s="35">
        <v>711</v>
      </c>
      <c r="I212" s="35">
        <v>0</v>
      </c>
      <c r="J212" s="35">
        <v>0</v>
      </c>
      <c r="K212" s="90"/>
      <c r="L212" s="113"/>
    </row>
    <row r="213" spans="1:12" ht="31.5" customHeight="1">
      <c r="A213" s="18"/>
      <c r="B213" s="13" t="s">
        <v>306</v>
      </c>
      <c r="C213" s="13" t="s">
        <v>487</v>
      </c>
      <c r="D213" s="13" t="s">
        <v>488</v>
      </c>
      <c r="E213" s="29">
        <v>2130119005</v>
      </c>
      <c r="F213" s="13"/>
      <c r="G213" s="19" t="s">
        <v>138</v>
      </c>
      <c r="H213" s="35">
        <f>H214</f>
        <v>635.524</v>
      </c>
      <c r="I213" s="35">
        <f>I214</f>
        <v>0</v>
      </c>
      <c r="J213" s="35">
        <f>J214</f>
        <v>0</v>
      </c>
      <c r="K213" s="90"/>
      <c r="L213" s="113"/>
    </row>
    <row r="214" spans="1:12" ht="12.75">
      <c r="A214" s="18"/>
      <c r="B214" s="13" t="s">
        <v>306</v>
      </c>
      <c r="C214" s="13" t="s">
        <v>487</v>
      </c>
      <c r="D214" s="13" t="s">
        <v>488</v>
      </c>
      <c r="E214" s="29">
        <f>E213</f>
        <v>2130119005</v>
      </c>
      <c r="F214" s="13" t="s">
        <v>12</v>
      </c>
      <c r="G214" s="19" t="s">
        <v>13</v>
      </c>
      <c r="H214" s="35">
        <v>635.524</v>
      </c>
      <c r="I214" s="35">
        <v>0</v>
      </c>
      <c r="J214" s="35">
        <v>0</v>
      </c>
      <c r="K214" s="90"/>
      <c r="L214" s="113"/>
    </row>
    <row r="215" spans="1:12" ht="38.25">
      <c r="A215" s="18"/>
      <c r="B215" s="13" t="s">
        <v>306</v>
      </c>
      <c r="C215" s="13" t="s">
        <v>487</v>
      </c>
      <c r="D215" s="13" t="s">
        <v>488</v>
      </c>
      <c r="E215" s="29" t="s">
        <v>528</v>
      </c>
      <c r="F215" s="13"/>
      <c r="G215" s="198" t="s">
        <v>527</v>
      </c>
      <c r="H215" s="35">
        <f>H216</f>
        <v>686.14</v>
      </c>
      <c r="I215" s="35">
        <f>I216</f>
        <v>500</v>
      </c>
      <c r="J215" s="35">
        <f>J216</f>
        <v>500</v>
      </c>
      <c r="K215" s="90"/>
      <c r="L215" s="113"/>
    </row>
    <row r="216" spans="1:12" ht="12.75">
      <c r="A216" s="18"/>
      <c r="B216" s="13" t="s">
        <v>306</v>
      </c>
      <c r="C216" s="13" t="s">
        <v>487</v>
      </c>
      <c r="D216" s="13" t="s">
        <v>488</v>
      </c>
      <c r="E216" s="29" t="str">
        <f>E215</f>
        <v>21301S9002</v>
      </c>
      <c r="F216" s="13" t="s">
        <v>12</v>
      </c>
      <c r="G216" s="19" t="s">
        <v>13</v>
      </c>
      <c r="H216" s="35">
        <v>686.14</v>
      </c>
      <c r="I216" s="35">
        <v>500</v>
      </c>
      <c r="J216" s="35">
        <v>500</v>
      </c>
      <c r="K216" s="90"/>
      <c r="L216" s="113"/>
    </row>
    <row r="217" spans="1:12" ht="51">
      <c r="A217" s="18"/>
      <c r="B217" s="13" t="s">
        <v>306</v>
      </c>
      <c r="C217" s="13" t="s">
        <v>487</v>
      </c>
      <c r="D217" s="13" t="s">
        <v>488</v>
      </c>
      <c r="E217" s="29" t="s">
        <v>539</v>
      </c>
      <c r="F217" s="13"/>
      <c r="G217" s="207" t="s">
        <v>531</v>
      </c>
      <c r="H217" s="35">
        <f>H218</f>
        <v>94.008</v>
      </c>
      <c r="I217" s="35">
        <f>I218</f>
        <v>0</v>
      </c>
      <c r="J217" s="35">
        <f>J218</f>
        <v>0</v>
      </c>
      <c r="K217" s="90"/>
      <c r="L217" s="113"/>
    </row>
    <row r="218" spans="1:12" ht="12.75">
      <c r="A218" s="18"/>
      <c r="B218" s="13" t="s">
        <v>306</v>
      </c>
      <c r="C218" s="13" t="s">
        <v>487</v>
      </c>
      <c r="D218" s="13" t="s">
        <v>488</v>
      </c>
      <c r="E218" s="29" t="str">
        <f>E217</f>
        <v>21301S9003</v>
      </c>
      <c r="F218" s="13" t="s">
        <v>12</v>
      </c>
      <c r="G218" s="19" t="s">
        <v>13</v>
      </c>
      <c r="H218" s="35">
        <v>94.008</v>
      </c>
      <c r="I218" s="35">
        <v>0</v>
      </c>
      <c r="J218" s="35">
        <v>0</v>
      </c>
      <c r="K218" s="90"/>
      <c r="L218" s="113"/>
    </row>
    <row r="219" spans="1:12" ht="42.75" customHeight="1">
      <c r="A219" s="18"/>
      <c r="B219" s="13" t="s">
        <v>306</v>
      </c>
      <c r="C219" s="13" t="s">
        <v>487</v>
      </c>
      <c r="D219" s="13" t="s">
        <v>488</v>
      </c>
      <c r="E219" s="29" t="s">
        <v>529</v>
      </c>
      <c r="F219" s="13"/>
      <c r="G219" s="19" t="s">
        <v>530</v>
      </c>
      <c r="H219" s="35">
        <f>H220</f>
        <v>67.836</v>
      </c>
      <c r="I219" s="35">
        <f>I220</f>
        <v>0</v>
      </c>
      <c r="J219" s="35">
        <f>J220</f>
        <v>0</v>
      </c>
      <c r="K219" s="90"/>
      <c r="L219" s="113"/>
    </row>
    <row r="220" spans="1:12" ht="12.75">
      <c r="A220" s="18"/>
      <c r="B220" s="13" t="s">
        <v>306</v>
      </c>
      <c r="C220" s="13" t="s">
        <v>487</v>
      </c>
      <c r="D220" s="13" t="s">
        <v>488</v>
      </c>
      <c r="E220" s="29" t="str">
        <f>E219</f>
        <v>21301S9005</v>
      </c>
      <c r="F220" s="13" t="s">
        <v>12</v>
      </c>
      <c r="G220" s="19" t="s">
        <v>13</v>
      </c>
      <c r="H220" s="35">
        <v>67.836</v>
      </c>
      <c r="I220" s="35">
        <v>0</v>
      </c>
      <c r="J220" s="35">
        <v>0</v>
      </c>
      <c r="K220" s="90"/>
      <c r="L220" s="113"/>
    </row>
    <row r="221" spans="1:12" ht="23.25" customHeight="1">
      <c r="A221" s="18"/>
      <c r="B221" s="13" t="s">
        <v>306</v>
      </c>
      <c r="C221" s="13" t="s">
        <v>487</v>
      </c>
      <c r="D221" s="13" t="s">
        <v>488</v>
      </c>
      <c r="E221" s="29" t="s">
        <v>363</v>
      </c>
      <c r="F221" s="13"/>
      <c r="G221" s="189" t="s">
        <v>329</v>
      </c>
      <c r="H221" s="35">
        <f>H222</f>
        <v>2981.652</v>
      </c>
      <c r="I221" s="35">
        <f>I222</f>
        <v>3150</v>
      </c>
      <c r="J221" s="35">
        <f>J222</f>
        <v>3200</v>
      </c>
      <c r="K221" s="90"/>
      <c r="L221" s="113"/>
    </row>
    <row r="222" spans="1:12" ht="12.75">
      <c r="A222" s="18"/>
      <c r="B222" s="13" t="s">
        <v>306</v>
      </c>
      <c r="C222" s="13" t="s">
        <v>487</v>
      </c>
      <c r="D222" s="13" t="s">
        <v>488</v>
      </c>
      <c r="E222" s="29" t="str">
        <f>E221</f>
        <v>213012002Б</v>
      </c>
      <c r="F222" s="13" t="s">
        <v>12</v>
      </c>
      <c r="G222" s="19" t="s">
        <v>13</v>
      </c>
      <c r="H222" s="35">
        <v>2981.652</v>
      </c>
      <c r="I222" s="35">
        <v>3150</v>
      </c>
      <c r="J222" s="35">
        <v>3200</v>
      </c>
      <c r="K222" s="90"/>
      <c r="L222" s="113"/>
    </row>
    <row r="223" spans="1:12" ht="25.5">
      <c r="A223" s="18"/>
      <c r="B223" s="13" t="s">
        <v>306</v>
      </c>
      <c r="C223" s="13" t="s">
        <v>487</v>
      </c>
      <c r="D223" s="13" t="s">
        <v>488</v>
      </c>
      <c r="E223" s="13" t="s">
        <v>301</v>
      </c>
      <c r="F223" s="13"/>
      <c r="G223" s="19" t="s">
        <v>302</v>
      </c>
      <c r="H223" s="35">
        <f>H224+H227</f>
        <v>5818.411</v>
      </c>
      <c r="I223" s="35">
        <f>I224+I227</f>
        <v>0</v>
      </c>
      <c r="J223" s="35">
        <f>J224+J227</f>
        <v>0</v>
      </c>
      <c r="K223" s="35">
        <f aca="true" t="shared" si="17" ref="H223:K224">K224</f>
        <v>0</v>
      </c>
      <c r="L223" s="113"/>
    </row>
    <row r="224" spans="1:12" ht="12.75">
      <c r="A224" s="18"/>
      <c r="B224" s="13" t="s">
        <v>306</v>
      </c>
      <c r="C224" s="13" t="s">
        <v>487</v>
      </c>
      <c r="D224" s="13" t="s">
        <v>488</v>
      </c>
      <c r="E224" s="13" t="s">
        <v>303</v>
      </c>
      <c r="F224" s="13"/>
      <c r="G224" s="19" t="s">
        <v>466</v>
      </c>
      <c r="H224" s="35">
        <f t="shared" si="17"/>
        <v>4678.411</v>
      </c>
      <c r="I224" s="35">
        <f t="shared" si="17"/>
        <v>0</v>
      </c>
      <c r="J224" s="35">
        <f t="shared" si="17"/>
        <v>0</v>
      </c>
      <c r="K224" s="35">
        <f t="shared" si="17"/>
        <v>0</v>
      </c>
      <c r="L224" s="113"/>
    </row>
    <row r="225" spans="1:12" ht="12.75">
      <c r="A225" s="18"/>
      <c r="B225" s="13" t="s">
        <v>306</v>
      </c>
      <c r="C225" s="13" t="s">
        <v>487</v>
      </c>
      <c r="D225" s="13" t="s">
        <v>488</v>
      </c>
      <c r="E225" s="13" t="s">
        <v>304</v>
      </c>
      <c r="F225" s="13"/>
      <c r="G225" s="19" t="s">
        <v>478</v>
      </c>
      <c r="H225" s="35">
        <f>H226</f>
        <v>4678.411</v>
      </c>
      <c r="I225" s="35">
        <f>I226</f>
        <v>0</v>
      </c>
      <c r="J225" s="35">
        <f>J226</f>
        <v>0</v>
      </c>
      <c r="K225" s="90"/>
      <c r="L225" s="113"/>
    </row>
    <row r="226" spans="1:12" ht="12.75">
      <c r="A226" s="18"/>
      <c r="B226" s="13" t="s">
        <v>306</v>
      </c>
      <c r="C226" s="13" t="s">
        <v>487</v>
      </c>
      <c r="D226" s="13" t="s">
        <v>488</v>
      </c>
      <c r="E226" s="13" t="str">
        <f>E225</f>
        <v>241F255550</v>
      </c>
      <c r="F226" s="13" t="s">
        <v>12</v>
      </c>
      <c r="G226" s="19" t="s">
        <v>13</v>
      </c>
      <c r="H226" s="35">
        <v>4678.411</v>
      </c>
      <c r="I226" s="35">
        <v>0</v>
      </c>
      <c r="J226" s="35">
        <v>0</v>
      </c>
      <c r="K226" s="90"/>
      <c r="L226" s="113"/>
    </row>
    <row r="227" spans="1:12" ht="25.5">
      <c r="A227" s="18"/>
      <c r="B227" s="13" t="s">
        <v>306</v>
      </c>
      <c r="C227" s="13" t="s">
        <v>487</v>
      </c>
      <c r="D227" s="13" t="s">
        <v>488</v>
      </c>
      <c r="E227" s="13" t="s">
        <v>480</v>
      </c>
      <c r="F227" s="13"/>
      <c r="G227" s="19" t="s">
        <v>479</v>
      </c>
      <c r="H227" s="35">
        <f>H230+H228</f>
        <v>1140</v>
      </c>
      <c r="I227" s="35">
        <f>I230+I228</f>
        <v>0</v>
      </c>
      <c r="J227" s="35">
        <f>J230+J228</f>
        <v>0</v>
      </c>
      <c r="K227" s="90"/>
      <c r="L227" s="113"/>
    </row>
    <row r="228" spans="1:12" ht="25.5">
      <c r="A228" s="18"/>
      <c r="B228" s="13" t="s">
        <v>306</v>
      </c>
      <c r="C228" s="13" t="s">
        <v>487</v>
      </c>
      <c r="D228" s="13" t="s">
        <v>488</v>
      </c>
      <c r="E228" s="13" t="s">
        <v>398</v>
      </c>
      <c r="F228" s="13"/>
      <c r="G228" s="19" t="s">
        <v>545</v>
      </c>
      <c r="H228" s="35">
        <f>H229</f>
        <v>1000</v>
      </c>
      <c r="I228" s="35">
        <f>I229</f>
        <v>0</v>
      </c>
      <c r="J228" s="35">
        <f>J229</f>
        <v>0</v>
      </c>
      <c r="K228" s="90"/>
      <c r="L228" s="113"/>
    </row>
    <row r="229" spans="1:12" ht="12.75">
      <c r="A229" s="18"/>
      <c r="B229" s="13" t="s">
        <v>306</v>
      </c>
      <c r="C229" s="13" t="s">
        <v>487</v>
      </c>
      <c r="D229" s="13" t="s">
        <v>488</v>
      </c>
      <c r="E229" s="13" t="str">
        <f>E228</f>
        <v>2420111180</v>
      </c>
      <c r="F229" s="13" t="s">
        <v>12</v>
      </c>
      <c r="G229" s="19" t="s">
        <v>13</v>
      </c>
      <c r="H229" s="35">
        <v>1000</v>
      </c>
      <c r="I229" s="35">
        <v>0</v>
      </c>
      <c r="J229" s="35">
        <v>0</v>
      </c>
      <c r="K229" s="90"/>
      <c r="L229" s="113"/>
    </row>
    <row r="230" spans="1:12" ht="12.75">
      <c r="A230" s="18"/>
      <c r="B230" s="13" t="s">
        <v>306</v>
      </c>
      <c r="C230" s="13" t="s">
        <v>487</v>
      </c>
      <c r="D230" s="13" t="s">
        <v>488</v>
      </c>
      <c r="E230" s="13" t="s">
        <v>366</v>
      </c>
      <c r="F230" s="13"/>
      <c r="G230" s="19" t="s">
        <v>481</v>
      </c>
      <c r="H230" s="35">
        <f>H231</f>
        <v>140</v>
      </c>
      <c r="I230" s="35">
        <f>I231</f>
        <v>0</v>
      </c>
      <c r="J230" s="35">
        <f>J231</f>
        <v>0</v>
      </c>
      <c r="K230" s="90"/>
      <c r="L230" s="113"/>
    </row>
    <row r="231" spans="1:12" ht="12.75">
      <c r="A231" s="18"/>
      <c r="B231" s="13" t="s">
        <v>306</v>
      </c>
      <c r="C231" s="13" t="s">
        <v>487</v>
      </c>
      <c r="D231" s="13" t="s">
        <v>488</v>
      </c>
      <c r="E231" s="13" t="str">
        <f>E230</f>
        <v>2420120080</v>
      </c>
      <c r="F231" s="13" t="s">
        <v>12</v>
      </c>
      <c r="G231" s="19" t="s">
        <v>13</v>
      </c>
      <c r="H231" s="35">
        <v>140</v>
      </c>
      <c r="I231" s="35">
        <v>0</v>
      </c>
      <c r="J231" s="35">
        <v>0</v>
      </c>
      <c r="K231" s="90"/>
      <c r="L231" s="113"/>
    </row>
    <row r="232" spans="1:12" ht="12.75">
      <c r="A232" s="18"/>
      <c r="B232" s="13" t="s">
        <v>306</v>
      </c>
      <c r="C232" s="13" t="s">
        <v>454</v>
      </c>
      <c r="D232" s="13"/>
      <c r="E232" s="13"/>
      <c r="F232" s="13"/>
      <c r="G232" s="14" t="s">
        <v>455</v>
      </c>
      <c r="H232" s="35">
        <f>H238+H233</f>
        <v>1774.927</v>
      </c>
      <c r="I232" s="35">
        <f>I238+I233</f>
        <v>1748.021</v>
      </c>
      <c r="J232" s="35">
        <f>J238+J233</f>
        <v>1748.021</v>
      </c>
      <c r="K232" s="35">
        <f>K238</f>
        <v>0</v>
      </c>
      <c r="L232" s="113"/>
    </row>
    <row r="233" spans="1:12" ht="12.75">
      <c r="A233" s="18"/>
      <c r="B233" s="13" t="s">
        <v>306</v>
      </c>
      <c r="C233" s="13" t="s">
        <v>454</v>
      </c>
      <c r="D233" s="13" t="s">
        <v>487</v>
      </c>
      <c r="E233" s="13"/>
      <c r="F233" s="13"/>
      <c r="G233" s="14" t="s">
        <v>429</v>
      </c>
      <c r="H233" s="35">
        <f aca="true" t="shared" si="18" ref="H233:J236">H234</f>
        <v>10</v>
      </c>
      <c r="I233" s="35">
        <f t="shared" si="18"/>
        <v>10</v>
      </c>
      <c r="J233" s="35">
        <f t="shared" si="18"/>
        <v>10</v>
      </c>
      <c r="K233" s="170"/>
      <c r="L233" s="113"/>
    </row>
    <row r="234" spans="1:12" ht="38.25">
      <c r="A234" s="18"/>
      <c r="B234" s="13" t="s">
        <v>306</v>
      </c>
      <c r="C234" s="13" t="s">
        <v>454</v>
      </c>
      <c r="D234" s="13" t="s">
        <v>487</v>
      </c>
      <c r="E234" s="48" t="s">
        <v>130</v>
      </c>
      <c r="F234" s="48"/>
      <c r="G234" s="11" t="s">
        <v>414</v>
      </c>
      <c r="H234" s="35">
        <f t="shared" si="18"/>
        <v>10</v>
      </c>
      <c r="I234" s="35">
        <f t="shared" si="18"/>
        <v>10</v>
      </c>
      <c r="J234" s="35">
        <f t="shared" si="18"/>
        <v>10</v>
      </c>
      <c r="K234" s="170"/>
      <c r="L234" s="113"/>
    </row>
    <row r="235" spans="1:12" ht="25.5">
      <c r="A235" s="18"/>
      <c r="B235" s="13" t="s">
        <v>306</v>
      </c>
      <c r="C235" s="13" t="s">
        <v>454</v>
      </c>
      <c r="D235" s="13" t="s">
        <v>487</v>
      </c>
      <c r="E235" s="48" t="s">
        <v>237</v>
      </c>
      <c r="F235" s="48"/>
      <c r="G235" s="6" t="s">
        <v>412</v>
      </c>
      <c r="H235" s="35">
        <f t="shared" si="18"/>
        <v>10</v>
      </c>
      <c r="I235" s="35">
        <f t="shared" si="18"/>
        <v>10</v>
      </c>
      <c r="J235" s="35">
        <f t="shared" si="18"/>
        <v>10</v>
      </c>
      <c r="K235" s="170"/>
      <c r="L235" s="113"/>
    </row>
    <row r="236" spans="1:12" ht="25.5">
      <c r="A236" s="18"/>
      <c r="B236" s="13" t="s">
        <v>306</v>
      </c>
      <c r="C236" s="13" t="s">
        <v>454</v>
      </c>
      <c r="D236" s="13" t="s">
        <v>487</v>
      </c>
      <c r="E236" s="48" t="s">
        <v>140</v>
      </c>
      <c r="F236" s="48"/>
      <c r="G236" s="6" t="s">
        <v>238</v>
      </c>
      <c r="H236" s="35">
        <f t="shared" si="18"/>
        <v>10</v>
      </c>
      <c r="I236" s="35">
        <f t="shared" si="18"/>
        <v>10</v>
      </c>
      <c r="J236" s="35">
        <f t="shared" si="18"/>
        <v>10</v>
      </c>
      <c r="K236" s="170"/>
      <c r="L236" s="113"/>
    </row>
    <row r="237" spans="1:12" ht="12.75">
      <c r="A237" s="18"/>
      <c r="B237" s="13" t="s">
        <v>306</v>
      </c>
      <c r="C237" s="13" t="s">
        <v>454</v>
      </c>
      <c r="D237" s="13" t="s">
        <v>487</v>
      </c>
      <c r="E237" s="48" t="str">
        <f>E236</f>
        <v>075022001Б</v>
      </c>
      <c r="F237" s="48" t="s">
        <v>12</v>
      </c>
      <c r="G237" s="6" t="s">
        <v>13</v>
      </c>
      <c r="H237" s="35">
        <v>10</v>
      </c>
      <c r="I237" s="35">
        <v>10</v>
      </c>
      <c r="J237" s="35">
        <v>10</v>
      </c>
      <c r="K237" s="170"/>
      <c r="L237" s="113"/>
    </row>
    <row r="238" spans="1:12" ht="12.75">
      <c r="A238" s="18"/>
      <c r="B238" s="13" t="s">
        <v>306</v>
      </c>
      <c r="C238" s="13" t="s">
        <v>454</v>
      </c>
      <c r="D238" s="13" t="s">
        <v>453</v>
      </c>
      <c r="E238" s="18"/>
      <c r="F238" s="18"/>
      <c r="G238" s="14" t="s">
        <v>457</v>
      </c>
      <c r="H238" s="35">
        <f aca="true" t="shared" si="19" ref="H238:J241">H239</f>
        <v>1764.927</v>
      </c>
      <c r="I238" s="35">
        <f t="shared" si="19"/>
        <v>1738.021</v>
      </c>
      <c r="J238" s="35">
        <f t="shared" si="19"/>
        <v>1738.021</v>
      </c>
      <c r="L238" s="113"/>
    </row>
    <row r="239" spans="1:12" ht="38.25">
      <c r="A239" s="18"/>
      <c r="B239" s="13" t="s">
        <v>306</v>
      </c>
      <c r="C239" s="13" t="s">
        <v>454</v>
      </c>
      <c r="D239" s="13" t="s">
        <v>453</v>
      </c>
      <c r="E239" s="13" t="s">
        <v>50</v>
      </c>
      <c r="F239" s="18"/>
      <c r="G239" s="14" t="s">
        <v>335</v>
      </c>
      <c r="H239" s="35">
        <f t="shared" si="19"/>
        <v>1764.927</v>
      </c>
      <c r="I239" s="35">
        <f t="shared" si="19"/>
        <v>1738.021</v>
      </c>
      <c r="J239" s="35">
        <f t="shared" si="19"/>
        <v>1738.021</v>
      </c>
      <c r="L239" s="113"/>
    </row>
    <row r="240" spans="1:12" ht="12.75">
      <c r="A240" s="18"/>
      <c r="B240" s="13" t="s">
        <v>306</v>
      </c>
      <c r="C240" s="13" t="s">
        <v>454</v>
      </c>
      <c r="D240" s="13" t="s">
        <v>453</v>
      </c>
      <c r="E240" s="13" t="s">
        <v>51</v>
      </c>
      <c r="F240" s="13"/>
      <c r="G240" s="14" t="s">
        <v>19</v>
      </c>
      <c r="H240" s="35">
        <f t="shared" si="19"/>
        <v>1764.927</v>
      </c>
      <c r="I240" s="35">
        <f t="shared" si="19"/>
        <v>1738.021</v>
      </c>
      <c r="J240" s="35">
        <f t="shared" si="19"/>
        <v>1738.021</v>
      </c>
      <c r="L240" s="113"/>
    </row>
    <row r="241" spans="1:12" ht="51">
      <c r="A241" s="18"/>
      <c r="B241" s="13" t="s">
        <v>306</v>
      </c>
      <c r="C241" s="13" t="s">
        <v>454</v>
      </c>
      <c r="D241" s="13" t="s">
        <v>453</v>
      </c>
      <c r="E241" s="13" t="s">
        <v>52</v>
      </c>
      <c r="F241" s="13"/>
      <c r="G241" s="14" t="s">
        <v>336</v>
      </c>
      <c r="H241" s="35">
        <f t="shared" si="19"/>
        <v>1764.927</v>
      </c>
      <c r="I241" s="35">
        <f t="shared" si="19"/>
        <v>1738.021</v>
      </c>
      <c r="J241" s="35">
        <f t="shared" si="19"/>
        <v>1738.021</v>
      </c>
      <c r="L241" s="113"/>
    </row>
    <row r="242" spans="1:12" ht="38.25">
      <c r="A242" s="18"/>
      <c r="B242" s="13" t="s">
        <v>306</v>
      </c>
      <c r="C242" s="13" t="s">
        <v>454</v>
      </c>
      <c r="D242" s="13" t="s">
        <v>453</v>
      </c>
      <c r="E242" s="13" t="s">
        <v>52</v>
      </c>
      <c r="F242" s="13" t="s">
        <v>9</v>
      </c>
      <c r="G242" s="19" t="s">
        <v>11</v>
      </c>
      <c r="H242" s="35">
        <v>1764.927</v>
      </c>
      <c r="I242" s="35">
        <v>1738.021</v>
      </c>
      <c r="J242" s="35">
        <v>1738.021</v>
      </c>
      <c r="K242" s="89"/>
      <c r="L242" s="113"/>
    </row>
    <row r="243" spans="1:12" ht="12.75">
      <c r="A243" s="18"/>
      <c r="B243" s="13" t="s">
        <v>306</v>
      </c>
      <c r="C243" s="13" t="s">
        <v>458</v>
      </c>
      <c r="D243" s="13"/>
      <c r="E243" s="13"/>
      <c r="F243" s="13"/>
      <c r="G243" s="14" t="s">
        <v>158</v>
      </c>
      <c r="H243" s="35">
        <f aca="true" t="shared" si="20" ref="H243:J247">H244</f>
        <v>1971.649</v>
      </c>
      <c r="I243" s="35">
        <f t="shared" si="20"/>
        <v>1958.883</v>
      </c>
      <c r="J243" s="35">
        <f t="shared" si="20"/>
        <v>1958.883</v>
      </c>
      <c r="L243" s="113"/>
    </row>
    <row r="244" spans="1:12" ht="12.75">
      <c r="A244" s="18"/>
      <c r="B244" s="13" t="s">
        <v>306</v>
      </c>
      <c r="C244" s="13" t="s">
        <v>458</v>
      </c>
      <c r="D244" s="13" t="s">
        <v>451</v>
      </c>
      <c r="E244" s="18"/>
      <c r="F244" s="18"/>
      <c r="G244" s="14" t="s">
        <v>502</v>
      </c>
      <c r="H244" s="112">
        <f t="shared" si="20"/>
        <v>1971.649</v>
      </c>
      <c r="I244" s="112">
        <f t="shared" si="20"/>
        <v>1958.883</v>
      </c>
      <c r="J244" s="112">
        <f t="shared" si="20"/>
        <v>1958.883</v>
      </c>
      <c r="L244" s="113"/>
    </row>
    <row r="245" spans="1:12" ht="25.5">
      <c r="A245" s="109"/>
      <c r="B245" s="13" t="s">
        <v>306</v>
      </c>
      <c r="C245" s="13" t="s">
        <v>458</v>
      </c>
      <c r="D245" s="13" t="s">
        <v>451</v>
      </c>
      <c r="E245" s="13" t="s">
        <v>37</v>
      </c>
      <c r="F245" s="18"/>
      <c r="G245" s="14" t="s">
        <v>385</v>
      </c>
      <c r="H245" s="35">
        <f t="shared" si="20"/>
        <v>1971.649</v>
      </c>
      <c r="I245" s="35">
        <f t="shared" si="20"/>
        <v>1958.883</v>
      </c>
      <c r="J245" s="35">
        <f t="shared" si="20"/>
        <v>1958.883</v>
      </c>
      <c r="L245" s="113"/>
    </row>
    <row r="246" spans="1:12" ht="12.75">
      <c r="A246" s="109"/>
      <c r="B246" s="13" t="s">
        <v>306</v>
      </c>
      <c r="C246" s="13" t="s">
        <v>458</v>
      </c>
      <c r="D246" s="13" t="s">
        <v>451</v>
      </c>
      <c r="E246" s="13" t="s">
        <v>41</v>
      </c>
      <c r="F246" s="13"/>
      <c r="G246" s="14" t="s">
        <v>19</v>
      </c>
      <c r="H246" s="35">
        <f t="shared" si="20"/>
        <v>1971.649</v>
      </c>
      <c r="I246" s="35">
        <f t="shared" si="20"/>
        <v>1958.883</v>
      </c>
      <c r="J246" s="35">
        <f t="shared" si="20"/>
        <v>1958.883</v>
      </c>
      <c r="L246" s="113"/>
    </row>
    <row r="247" spans="1:12" ht="51">
      <c r="A247" s="109"/>
      <c r="B247" s="13" t="s">
        <v>306</v>
      </c>
      <c r="C247" s="13" t="s">
        <v>458</v>
      </c>
      <c r="D247" s="13" t="s">
        <v>451</v>
      </c>
      <c r="E247" s="13" t="s">
        <v>42</v>
      </c>
      <c r="F247" s="13"/>
      <c r="G247" s="14" t="s">
        <v>336</v>
      </c>
      <c r="H247" s="35">
        <f t="shared" si="20"/>
        <v>1971.649</v>
      </c>
      <c r="I247" s="35">
        <f t="shared" si="20"/>
        <v>1958.883</v>
      </c>
      <c r="J247" s="35">
        <f t="shared" si="20"/>
        <v>1958.883</v>
      </c>
      <c r="L247" s="113"/>
    </row>
    <row r="248" spans="1:15" ht="38.25">
      <c r="A248" s="109"/>
      <c r="B248" s="13" t="s">
        <v>306</v>
      </c>
      <c r="C248" s="13" t="s">
        <v>458</v>
      </c>
      <c r="D248" s="13" t="s">
        <v>451</v>
      </c>
      <c r="E248" s="13" t="s">
        <v>42</v>
      </c>
      <c r="F248" s="13" t="s">
        <v>9</v>
      </c>
      <c r="G248" s="19" t="s">
        <v>11</v>
      </c>
      <c r="H248" s="35">
        <v>1971.649</v>
      </c>
      <c r="I248" s="35">
        <v>1958.883</v>
      </c>
      <c r="J248" s="35">
        <v>1958.883</v>
      </c>
      <c r="K248" s="89"/>
      <c r="L248" s="113"/>
      <c r="O248" s="205"/>
    </row>
    <row r="249" spans="1:12" ht="12.75">
      <c r="A249" s="18"/>
      <c r="B249" s="13" t="s">
        <v>306</v>
      </c>
      <c r="C249" s="13" t="s">
        <v>461</v>
      </c>
      <c r="D249" s="13"/>
      <c r="E249" s="13"/>
      <c r="F249" s="13"/>
      <c r="G249" s="14" t="s">
        <v>462</v>
      </c>
      <c r="H249" s="35">
        <f>H250+H255+H269</f>
        <v>740.374</v>
      </c>
      <c r="I249" s="35">
        <f>I250+I255+I269</f>
        <v>810.3040000000001</v>
      </c>
      <c r="J249" s="35">
        <f>J250+J255+J269</f>
        <v>3097.7039999999997</v>
      </c>
      <c r="L249" s="113"/>
    </row>
    <row r="250" spans="1:12" ht="12.75">
      <c r="A250" s="18"/>
      <c r="B250" s="13" t="s">
        <v>306</v>
      </c>
      <c r="C250" s="13" t="s">
        <v>461</v>
      </c>
      <c r="D250" s="13" t="s">
        <v>448</v>
      </c>
      <c r="E250" s="13"/>
      <c r="F250" s="13"/>
      <c r="G250" s="14" t="s">
        <v>465</v>
      </c>
      <c r="H250" s="35">
        <f>H252</f>
        <v>492.374</v>
      </c>
      <c r="I250" s="38">
        <f>I252</f>
        <v>492.374</v>
      </c>
      <c r="J250" s="38">
        <f>J252</f>
        <v>492.374</v>
      </c>
      <c r="L250" s="113"/>
    </row>
    <row r="251" spans="1:12" ht="12.75">
      <c r="A251" s="18"/>
      <c r="B251" s="13" t="s">
        <v>306</v>
      </c>
      <c r="C251" s="13" t="s">
        <v>461</v>
      </c>
      <c r="D251" s="13" t="s">
        <v>448</v>
      </c>
      <c r="E251" s="13" t="s">
        <v>55</v>
      </c>
      <c r="F251" s="13"/>
      <c r="G251" s="14" t="s">
        <v>6</v>
      </c>
      <c r="H251" s="35">
        <f aca="true" t="shared" si="21" ref="H251:J253">H252</f>
        <v>492.374</v>
      </c>
      <c r="I251" s="38">
        <f t="shared" si="21"/>
        <v>492.374</v>
      </c>
      <c r="J251" s="38">
        <f t="shared" si="21"/>
        <v>492.374</v>
      </c>
      <c r="L251" s="113"/>
    </row>
    <row r="252" spans="1:12" ht="12.75">
      <c r="A252" s="18"/>
      <c r="B252" s="13" t="s">
        <v>306</v>
      </c>
      <c r="C252" s="13" t="s">
        <v>461</v>
      </c>
      <c r="D252" s="13" t="s">
        <v>448</v>
      </c>
      <c r="E252" s="13" t="s">
        <v>56</v>
      </c>
      <c r="F252" s="13"/>
      <c r="G252" s="14" t="s">
        <v>330</v>
      </c>
      <c r="H252" s="35">
        <f t="shared" si="21"/>
        <v>492.374</v>
      </c>
      <c r="I252" s="35">
        <f t="shared" si="21"/>
        <v>492.374</v>
      </c>
      <c r="J252" s="35">
        <f t="shared" si="21"/>
        <v>492.374</v>
      </c>
      <c r="L252" s="113"/>
    </row>
    <row r="253" spans="1:12" ht="12.75">
      <c r="A253" s="18"/>
      <c r="B253" s="13" t="s">
        <v>306</v>
      </c>
      <c r="C253" s="13" t="s">
        <v>461</v>
      </c>
      <c r="D253" s="13" t="s">
        <v>448</v>
      </c>
      <c r="E253" s="13" t="s">
        <v>61</v>
      </c>
      <c r="F253" s="13"/>
      <c r="G253" s="14" t="s">
        <v>123</v>
      </c>
      <c r="H253" s="35">
        <f t="shared" si="21"/>
        <v>492.374</v>
      </c>
      <c r="I253" s="38">
        <f t="shared" si="21"/>
        <v>492.374</v>
      </c>
      <c r="J253" s="38">
        <f t="shared" si="21"/>
        <v>492.374</v>
      </c>
      <c r="L253" s="113"/>
    </row>
    <row r="254" spans="1:12" ht="12.75">
      <c r="A254" s="18"/>
      <c r="B254" s="13" t="s">
        <v>306</v>
      </c>
      <c r="C254" s="13" t="s">
        <v>461</v>
      </c>
      <c r="D254" s="13" t="s">
        <v>448</v>
      </c>
      <c r="E254" s="13" t="s">
        <v>61</v>
      </c>
      <c r="F254" s="9" t="s">
        <v>14</v>
      </c>
      <c r="G254" s="19" t="s">
        <v>15</v>
      </c>
      <c r="H254" s="35">
        <v>492.374</v>
      </c>
      <c r="I254" s="115">
        <v>492.374</v>
      </c>
      <c r="J254" s="115">
        <v>492.374</v>
      </c>
      <c r="K254" s="89"/>
      <c r="L254" s="113"/>
    </row>
    <row r="255" spans="1:12" ht="12.75">
      <c r="A255" s="18"/>
      <c r="B255" s="13" t="s">
        <v>306</v>
      </c>
      <c r="C255" s="13" t="s">
        <v>461</v>
      </c>
      <c r="D255" s="13" t="s">
        <v>488</v>
      </c>
      <c r="E255" s="13"/>
      <c r="F255" s="13"/>
      <c r="G255" s="14" t="s">
        <v>489</v>
      </c>
      <c r="H255" s="35">
        <f>H262+H266+H256</f>
        <v>248</v>
      </c>
      <c r="I255" s="35">
        <f>I262+I266+I256</f>
        <v>248</v>
      </c>
      <c r="J255" s="35">
        <f>J262+J266+J256</f>
        <v>248</v>
      </c>
      <c r="L255" s="113"/>
    </row>
    <row r="256" spans="1:12" ht="38.25">
      <c r="A256" s="18"/>
      <c r="B256" s="13" t="s">
        <v>306</v>
      </c>
      <c r="C256" s="13" t="s">
        <v>461</v>
      </c>
      <c r="D256" s="13" t="s">
        <v>488</v>
      </c>
      <c r="E256" s="13" t="s">
        <v>62</v>
      </c>
      <c r="F256" s="13"/>
      <c r="G256" s="19" t="s">
        <v>399</v>
      </c>
      <c r="H256" s="35">
        <f>H257</f>
        <v>108</v>
      </c>
      <c r="I256" s="35">
        <f>I257</f>
        <v>108</v>
      </c>
      <c r="J256" s="35">
        <f>J257</f>
        <v>108</v>
      </c>
      <c r="L256" s="113"/>
    </row>
    <row r="257" spans="1:12" ht="38.25">
      <c r="A257" s="18"/>
      <c r="B257" s="13" t="s">
        <v>306</v>
      </c>
      <c r="C257" s="13" t="s">
        <v>461</v>
      </c>
      <c r="D257" s="13" t="s">
        <v>488</v>
      </c>
      <c r="E257" s="13" t="s">
        <v>63</v>
      </c>
      <c r="F257" s="13"/>
      <c r="G257" s="19" t="s">
        <v>180</v>
      </c>
      <c r="H257" s="35">
        <f>H258+H260</f>
        <v>108</v>
      </c>
      <c r="I257" s="35">
        <f>I258+I260</f>
        <v>108</v>
      </c>
      <c r="J257" s="35">
        <f>J258+J260</f>
        <v>108</v>
      </c>
      <c r="L257" s="113"/>
    </row>
    <row r="258" spans="1:12" ht="25.5">
      <c r="A258" s="18"/>
      <c r="B258" s="13" t="s">
        <v>306</v>
      </c>
      <c r="C258" s="13" t="s">
        <v>461</v>
      </c>
      <c r="D258" s="13" t="s">
        <v>488</v>
      </c>
      <c r="E258" s="13" t="s">
        <v>64</v>
      </c>
      <c r="F258" s="13"/>
      <c r="G258" s="19" t="s">
        <v>25</v>
      </c>
      <c r="H258" s="35">
        <f>H259</f>
        <v>66</v>
      </c>
      <c r="I258" s="35">
        <f>I259</f>
        <v>66</v>
      </c>
      <c r="J258" s="35">
        <f>J259</f>
        <v>66</v>
      </c>
      <c r="L258" s="113"/>
    </row>
    <row r="259" spans="1:12" ht="12.75">
      <c r="A259" s="18"/>
      <c r="B259" s="13" t="s">
        <v>306</v>
      </c>
      <c r="C259" s="13" t="s">
        <v>461</v>
      </c>
      <c r="D259" s="13" t="s">
        <v>488</v>
      </c>
      <c r="E259" s="13" t="s">
        <v>64</v>
      </c>
      <c r="F259" s="9" t="s">
        <v>14</v>
      </c>
      <c r="G259" s="19" t="s">
        <v>15</v>
      </c>
      <c r="H259" s="35">
        <v>66</v>
      </c>
      <c r="I259" s="35">
        <v>66</v>
      </c>
      <c r="J259" s="35">
        <v>66</v>
      </c>
      <c r="L259" s="113"/>
    </row>
    <row r="260" spans="1:12" ht="25.5">
      <c r="A260" s="18"/>
      <c r="B260" s="13" t="s">
        <v>306</v>
      </c>
      <c r="C260" s="13" t="s">
        <v>461</v>
      </c>
      <c r="D260" s="13" t="s">
        <v>488</v>
      </c>
      <c r="E260" s="13" t="s">
        <v>65</v>
      </c>
      <c r="F260" s="13"/>
      <c r="G260" s="19" t="s">
        <v>26</v>
      </c>
      <c r="H260" s="35">
        <f>H261</f>
        <v>42</v>
      </c>
      <c r="I260" s="35">
        <f>I261</f>
        <v>42</v>
      </c>
      <c r="J260" s="35">
        <f>J261</f>
        <v>42</v>
      </c>
      <c r="L260" s="113"/>
    </row>
    <row r="261" spans="1:12" ht="12.75">
      <c r="A261" s="18"/>
      <c r="B261" s="13" t="s">
        <v>306</v>
      </c>
      <c r="C261" s="13" t="s">
        <v>461</v>
      </c>
      <c r="D261" s="13" t="s">
        <v>488</v>
      </c>
      <c r="E261" s="13" t="s">
        <v>65</v>
      </c>
      <c r="F261" s="9" t="s">
        <v>14</v>
      </c>
      <c r="G261" s="19" t="s">
        <v>15</v>
      </c>
      <c r="H261" s="35">
        <v>42</v>
      </c>
      <c r="I261" s="35">
        <v>42</v>
      </c>
      <c r="J261" s="35">
        <v>42</v>
      </c>
      <c r="L261" s="113"/>
    </row>
    <row r="262" spans="1:12" ht="12.75">
      <c r="A262" s="18"/>
      <c r="B262" s="13" t="s">
        <v>306</v>
      </c>
      <c r="C262" s="13" t="s">
        <v>461</v>
      </c>
      <c r="D262" s="13" t="s">
        <v>488</v>
      </c>
      <c r="E262" s="13" t="s">
        <v>55</v>
      </c>
      <c r="F262" s="13"/>
      <c r="G262" s="14" t="s">
        <v>6</v>
      </c>
      <c r="H262" s="35">
        <f aca="true" t="shared" si="22" ref="H262:J264">H263</f>
        <v>30</v>
      </c>
      <c r="I262" s="35">
        <f t="shared" si="22"/>
        <v>30</v>
      </c>
      <c r="J262" s="35">
        <f t="shared" si="22"/>
        <v>30</v>
      </c>
      <c r="L262" s="113"/>
    </row>
    <row r="263" spans="1:12" ht="12.75">
      <c r="A263" s="18"/>
      <c r="B263" s="13" t="s">
        <v>306</v>
      </c>
      <c r="C263" s="13" t="s">
        <v>461</v>
      </c>
      <c r="D263" s="13" t="s">
        <v>488</v>
      </c>
      <c r="E263" s="13" t="s">
        <v>56</v>
      </c>
      <c r="F263" s="13"/>
      <c r="G263" s="14" t="s">
        <v>330</v>
      </c>
      <c r="H263" s="35">
        <f t="shared" si="22"/>
        <v>30</v>
      </c>
      <c r="I263" s="35">
        <f t="shared" si="22"/>
        <v>30</v>
      </c>
      <c r="J263" s="35">
        <f t="shared" si="22"/>
        <v>30</v>
      </c>
      <c r="L263" s="113"/>
    </row>
    <row r="264" spans="1:12" ht="12.75">
      <c r="A264" s="18"/>
      <c r="B264" s="13" t="s">
        <v>306</v>
      </c>
      <c r="C264" s="13" t="s">
        <v>461</v>
      </c>
      <c r="D264" s="13" t="s">
        <v>488</v>
      </c>
      <c r="E264" s="13" t="s">
        <v>125</v>
      </c>
      <c r="F264" s="13"/>
      <c r="G264" s="14" t="s">
        <v>396</v>
      </c>
      <c r="H264" s="35">
        <f t="shared" si="22"/>
        <v>30</v>
      </c>
      <c r="I264" s="35">
        <f t="shared" si="22"/>
        <v>30</v>
      </c>
      <c r="J264" s="35">
        <f t="shared" si="22"/>
        <v>30</v>
      </c>
      <c r="L264" s="113"/>
    </row>
    <row r="265" spans="1:12" ht="12.75">
      <c r="A265" s="18"/>
      <c r="B265" s="13" t="s">
        <v>306</v>
      </c>
      <c r="C265" s="13" t="s">
        <v>461</v>
      </c>
      <c r="D265" s="13" t="s">
        <v>488</v>
      </c>
      <c r="E265" s="13" t="str">
        <f>E264</f>
        <v>993002003Э</v>
      </c>
      <c r="F265" s="9" t="s">
        <v>14</v>
      </c>
      <c r="G265" s="19" t="s">
        <v>15</v>
      </c>
      <c r="H265" s="35">
        <v>30</v>
      </c>
      <c r="I265" s="35">
        <v>30</v>
      </c>
      <c r="J265" s="35">
        <v>30</v>
      </c>
      <c r="K265" s="89"/>
      <c r="L265" s="113"/>
    </row>
    <row r="266" spans="1:12" ht="12.75">
      <c r="A266" s="18"/>
      <c r="B266" s="13" t="s">
        <v>306</v>
      </c>
      <c r="C266" s="13" t="s">
        <v>461</v>
      </c>
      <c r="D266" s="13" t="s">
        <v>488</v>
      </c>
      <c r="E266" s="13" t="s">
        <v>57</v>
      </c>
      <c r="F266" s="13"/>
      <c r="G266" s="14" t="s">
        <v>423</v>
      </c>
      <c r="H266" s="35">
        <f aca="true" t="shared" si="23" ref="H266:J267">H267</f>
        <v>110</v>
      </c>
      <c r="I266" s="35">
        <f t="shared" si="23"/>
        <v>110</v>
      </c>
      <c r="J266" s="35">
        <f t="shared" si="23"/>
        <v>110</v>
      </c>
      <c r="L266" s="113"/>
    </row>
    <row r="267" spans="1:12" ht="25.5">
      <c r="A267" s="18"/>
      <c r="B267" s="13" t="s">
        <v>306</v>
      </c>
      <c r="C267" s="13" t="s">
        <v>461</v>
      </c>
      <c r="D267" s="13" t="s">
        <v>488</v>
      </c>
      <c r="E267" s="13" t="s">
        <v>58</v>
      </c>
      <c r="F267" s="13"/>
      <c r="G267" s="14" t="s">
        <v>397</v>
      </c>
      <c r="H267" s="35">
        <f t="shared" si="23"/>
        <v>110</v>
      </c>
      <c r="I267" s="35">
        <f t="shared" si="23"/>
        <v>110</v>
      </c>
      <c r="J267" s="35">
        <f t="shared" si="23"/>
        <v>110</v>
      </c>
      <c r="L267" s="113"/>
    </row>
    <row r="268" spans="1:12" ht="25.5">
      <c r="A268" s="18"/>
      <c r="B268" s="13" t="s">
        <v>306</v>
      </c>
      <c r="C268" s="13" t="s">
        <v>461</v>
      </c>
      <c r="D268" s="13" t="s">
        <v>488</v>
      </c>
      <c r="E268" s="13" t="s">
        <v>58</v>
      </c>
      <c r="F268" s="9" t="s">
        <v>16</v>
      </c>
      <c r="G268" s="74" t="s">
        <v>176</v>
      </c>
      <c r="H268" s="35">
        <v>110</v>
      </c>
      <c r="I268" s="35">
        <v>110</v>
      </c>
      <c r="J268" s="35">
        <v>110</v>
      </c>
      <c r="K268" s="89"/>
      <c r="L268" s="113"/>
    </row>
    <row r="269" spans="1:12" ht="12.75">
      <c r="A269" s="18"/>
      <c r="B269" s="13" t="s">
        <v>306</v>
      </c>
      <c r="C269" s="13" t="s">
        <v>461</v>
      </c>
      <c r="D269" s="13" t="s">
        <v>451</v>
      </c>
      <c r="E269" s="13"/>
      <c r="F269" s="13"/>
      <c r="G269" s="14" t="s">
        <v>492</v>
      </c>
      <c r="H269" s="35">
        <f>H275+H270</f>
        <v>0</v>
      </c>
      <c r="I269" s="35">
        <f>I275+I270</f>
        <v>69.93</v>
      </c>
      <c r="J269" s="35">
        <f>J275+J270</f>
        <v>2357.33</v>
      </c>
      <c r="K269" s="90"/>
      <c r="L269" s="113"/>
    </row>
    <row r="270" spans="1:12" ht="12.75">
      <c r="A270" s="18"/>
      <c r="B270" s="13" t="s">
        <v>306</v>
      </c>
      <c r="C270" s="13" t="s">
        <v>461</v>
      </c>
      <c r="D270" s="13" t="s">
        <v>451</v>
      </c>
      <c r="E270" s="13" t="s">
        <v>57</v>
      </c>
      <c r="F270" s="13"/>
      <c r="G270" s="14" t="s">
        <v>423</v>
      </c>
      <c r="H270" s="35">
        <f>H271+H273</f>
        <v>0</v>
      </c>
      <c r="I270" s="35">
        <f>I271+I273</f>
        <v>0</v>
      </c>
      <c r="J270" s="35">
        <f>J271+J273</f>
        <v>2287.4</v>
      </c>
      <c r="K270" s="90"/>
      <c r="L270" s="113"/>
    </row>
    <row r="271" spans="1:12" ht="51">
      <c r="A271" s="18"/>
      <c r="B271" s="13" t="s">
        <v>306</v>
      </c>
      <c r="C271" s="13" t="s">
        <v>461</v>
      </c>
      <c r="D271" s="13" t="s">
        <v>451</v>
      </c>
      <c r="E271" s="13" t="s">
        <v>289</v>
      </c>
      <c r="F271" s="13"/>
      <c r="G271" s="14" t="s">
        <v>80</v>
      </c>
      <c r="H271" s="35">
        <f>H272</f>
        <v>0</v>
      </c>
      <c r="I271" s="35">
        <f>I272</f>
        <v>0</v>
      </c>
      <c r="J271" s="35">
        <f>J272</f>
        <v>1143.7</v>
      </c>
      <c r="K271" s="90"/>
      <c r="L271" s="113"/>
    </row>
    <row r="272" spans="1:12" ht="25.5">
      <c r="A272" s="18"/>
      <c r="B272" s="13" t="s">
        <v>306</v>
      </c>
      <c r="C272" s="13" t="s">
        <v>461</v>
      </c>
      <c r="D272" s="13" t="s">
        <v>451</v>
      </c>
      <c r="E272" s="13" t="str">
        <f>E271</f>
        <v>9940010820</v>
      </c>
      <c r="F272" s="196" t="s">
        <v>290</v>
      </c>
      <c r="G272" s="197" t="s">
        <v>291</v>
      </c>
      <c r="H272" s="35">
        <v>0</v>
      </c>
      <c r="I272" s="35">
        <v>0</v>
      </c>
      <c r="J272" s="35">
        <v>1143.7</v>
      </c>
      <c r="K272" s="90"/>
      <c r="L272" s="113"/>
    </row>
    <row r="273" spans="1:12" ht="56.25" customHeight="1">
      <c r="A273" s="18"/>
      <c r="B273" s="13" t="s">
        <v>306</v>
      </c>
      <c r="C273" s="13" t="s">
        <v>461</v>
      </c>
      <c r="D273" s="13" t="s">
        <v>451</v>
      </c>
      <c r="E273" s="13" t="s">
        <v>519</v>
      </c>
      <c r="F273" s="13"/>
      <c r="G273" s="14" t="s">
        <v>518</v>
      </c>
      <c r="H273" s="35">
        <f>H274</f>
        <v>0</v>
      </c>
      <c r="I273" s="35">
        <f>I274</f>
        <v>0</v>
      </c>
      <c r="J273" s="35">
        <f>J274</f>
        <v>1143.7</v>
      </c>
      <c r="K273" s="35">
        <f>K274</f>
        <v>0</v>
      </c>
      <c r="L273" s="113"/>
    </row>
    <row r="274" spans="1:12" ht="25.5">
      <c r="A274" s="18"/>
      <c r="B274" s="13" t="s">
        <v>306</v>
      </c>
      <c r="C274" s="13" t="s">
        <v>461</v>
      </c>
      <c r="D274" s="13" t="s">
        <v>451</v>
      </c>
      <c r="E274" s="13" t="str">
        <f>E273</f>
        <v>99400R0820</v>
      </c>
      <c r="F274" s="196" t="s">
        <v>290</v>
      </c>
      <c r="G274" s="197" t="s">
        <v>291</v>
      </c>
      <c r="H274" s="35">
        <v>0</v>
      </c>
      <c r="I274" s="35">
        <v>0</v>
      </c>
      <c r="J274" s="35">
        <v>1143.7</v>
      </c>
      <c r="K274" s="90"/>
      <c r="L274" s="113"/>
    </row>
    <row r="275" spans="1:12" ht="25.5">
      <c r="A275" s="18"/>
      <c r="B275" s="13" t="s">
        <v>306</v>
      </c>
      <c r="C275" s="13" t="s">
        <v>461</v>
      </c>
      <c r="D275" s="13" t="s">
        <v>451</v>
      </c>
      <c r="E275" s="13" t="s">
        <v>59</v>
      </c>
      <c r="F275" s="13"/>
      <c r="G275" s="14" t="s">
        <v>391</v>
      </c>
      <c r="H275" s="35">
        <f aca="true" t="shared" si="24" ref="H275:J277">H276</f>
        <v>0</v>
      </c>
      <c r="I275" s="35">
        <f t="shared" si="24"/>
        <v>69.93</v>
      </c>
      <c r="J275" s="35">
        <f t="shared" si="24"/>
        <v>69.93</v>
      </c>
      <c r="K275" s="90"/>
      <c r="L275" s="113"/>
    </row>
    <row r="276" spans="1:12" ht="12.75">
      <c r="A276" s="18"/>
      <c r="B276" s="13" t="s">
        <v>306</v>
      </c>
      <c r="C276" s="13" t="s">
        <v>461</v>
      </c>
      <c r="D276" s="13" t="s">
        <v>451</v>
      </c>
      <c r="E276" s="13" t="s">
        <v>60</v>
      </c>
      <c r="F276" s="13"/>
      <c r="G276" s="14" t="s">
        <v>424</v>
      </c>
      <c r="H276" s="35">
        <f t="shared" si="24"/>
        <v>0</v>
      </c>
      <c r="I276" s="35">
        <f t="shared" si="24"/>
        <v>69.93</v>
      </c>
      <c r="J276" s="35">
        <f t="shared" si="24"/>
        <v>69.93</v>
      </c>
      <c r="K276" s="90"/>
      <c r="L276" s="113"/>
    </row>
    <row r="277" spans="1:12" ht="12.75">
      <c r="A277" s="18"/>
      <c r="B277" s="13" t="s">
        <v>306</v>
      </c>
      <c r="C277" s="13" t="s">
        <v>461</v>
      </c>
      <c r="D277" s="13" t="s">
        <v>451</v>
      </c>
      <c r="E277" s="13" t="s">
        <v>181</v>
      </c>
      <c r="F277" s="9"/>
      <c r="G277" s="19" t="s">
        <v>141</v>
      </c>
      <c r="H277" s="35">
        <f t="shared" si="24"/>
        <v>0</v>
      </c>
      <c r="I277" s="35">
        <f t="shared" si="24"/>
        <v>69.93</v>
      </c>
      <c r="J277" s="35">
        <f t="shared" si="24"/>
        <v>69.93</v>
      </c>
      <c r="K277" s="90"/>
      <c r="L277" s="113"/>
    </row>
    <row r="278" spans="1:12" ht="12.75">
      <c r="A278" s="18"/>
      <c r="B278" s="13" t="s">
        <v>306</v>
      </c>
      <c r="C278" s="13" t="s">
        <v>461</v>
      </c>
      <c r="D278" s="13" t="s">
        <v>451</v>
      </c>
      <c r="E278" s="13" t="str">
        <f>E277</f>
        <v>04301L4970</v>
      </c>
      <c r="F278" s="9" t="s">
        <v>14</v>
      </c>
      <c r="G278" s="19" t="s">
        <v>15</v>
      </c>
      <c r="H278" s="35">
        <v>0</v>
      </c>
      <c r="I278" s="35">
        <v>69.93</v>
      </c>
      <c r="J278" s="35">
        <v>69.93</v>
      </c>
      <c r="K278" s="35">
        <v>69.93</v>
      </c>
      <c r="L278" s="113"/>
    </row>
    <row r="279" spans="1:12" ht="12.75">
      <c r="A279" s="18"/>
      <c r="B279" s="13" t="s">
        <v>306</v>
      </c>
      <c r="C279" s="13" t="s">
        <v>486</v>
      </c>
      <c r="D279" s="13"/>
      <c r="E279" s="13"/>
      <c r="F279" s="9"/>
      <c r="G279" s="19" t="s">
        <v>35</v>
      </c>
      <c r="H279" s="35">
        <f aca="true" t="shared" si="25" ref="H279:J285">H280</f>
        <v>894.78</v>
      </c>
      <c r="I279" s="35">
        <f t="shared" si="25"/>
        <v>0</v>
      </c>
      <c r="J279" s="35">
        <f t="shared" si="25"/>
        <v>0</v>
      </c>
      <c r="K279" s="170"/>
      <c r="L279" s="113"/>
    </row>
    <row r="280" spans="1:12" ht="12.75">
      <c r="A280" s="18"/>
      <c r="B280" s="13" t="s">
        <v>306</v>
      </c>
      <c r="C280" s="13" t="s">
        <v>486</v>
      </c>
      <c r="D280" s="13" t="s">
        <v>448</v>
      </c>
      <c r="E280" s="13"/>
      <c r="F280" s="9"/>
      <c r="G280" s="19" t="s">
        <v>532</v>
      </c>
      <c r="H280" s="35">
        <f t="shared" si="25"/>
        <v>894.78</v>
      </c>
      <c r="I280" s="35">
        <f t="shared" si="25"/>
        <v>0</v>
      </c>
      <c r="J280" s="35">
        <f t="shared" si="25"/>
        <v>0</v>
      </c>
      <c r="K280" s="170"/>
      <c r="L280" s="113"/>
    </row>
    <row r="281" spans="1:12" ht="38.25">
      <c r="A281" s="18"/>
      <c r="B281" s="13" t="s">
        <v>306</v>
      </c>
      <c r="C281" s="13" t="s">
        <v>486</v>
      </c>
      <c r="D281" s="13" t="s">
        <v>448</v>
      </c>
      <c r="E281" s="13" t="s">
        <v>162</v>
      </c>
      <c r="F281" s="13"/>
      <c r="G281" s="14" t="s">
        <v>264</v>
      </c>
      <c r="H281" s="35">
        <f t="shared" si="25"/>
        <v>894.78</v>
      </c>
      <c r="I281" s="35">
        <f t="shared" si="25"/>
        <v>0</v>
      </c>
      <c r="J281" s="35">
        <f t="shared" si="25"/>
        <v>0</v>
      </c>
      <c r="K281" s="170"/>
      <c r="L281" s="113"/>
    </row>
    <row r="282" spans="1:12" ht="12.75">
      <c r="A282" s="18"/>
      <c r="B282" s="13" t="s">
        <v>306</v>
      </c>
      <c r="C282" s="13" t="s">
        <v>486</v>
      </c>
      <c r="D282" s="13" t="s">
        <v>448</v>
      </c>
      <c r="E282" s="29">
        <v>2130000000</v>
      </c>
      <c r="F282" s="13"/>
      <c r="G282" s="189" t="s">
        <v>360</v>
      </c>
      <c r="H282" s="35">
        <f>H285+H283</f>
        <v>894.78</v>
      </c>
      <c r="I282" s="35">
        <f>I285</f>
        <v>0</v>
      </c>
      <c r="J282" s="35">
        <f>J285</f>
        <v>0</v>
      </c>
      <c r="K282" s="170"/>
      <c r="L282" s="113"/>
    </row>
    <row r="283" spans="1:12" ht="27" customHeight="1">
      <c r="A283" s="18"/>
      <c r="B283" s="13" t="s">
        <v>306</v>
      </c>
      <c r="C283" s="13" t="s">
        <v>486</v>
      </c>
      <c r="D283" s="13" t="s">
        <v>448</v>
      </c>
      <c r="E283" s="13" t="s">
        <v>537</v>
      </c>
      <c r="F283" s="13"/>
      <c r="G283" s="205" t="s">
        <v>135</v>
      </c>
      <c r="H283" s="35">
        <f>H284</f>
        <v>807.802</v>
      </c>
      <c r="I283" s="35">
        <f>I284</f>
        <v>0</v>
      </c>
      <c r="J283" s="35">
        <f>J284</f>
        <v>0</v>
      </c>
      <c r="K283" s="170"/>
      <c r="L283" s="113"/>
    </row>
    <row r="284" spans="1:12" ht="12.75">
      <c r="A284" s="18"/>
      <c r="B284" s="13" t="s">
        <v>306</v>
      </c>
      <c r="C284" s="13" t="s">
        <v>486</v>
      </c>
      <c r="D284" s="13" t="s">
        <v>448</v>
      </c>
      <c r="E284" s="13" t="str">
        <f>E283</f>
        <v>2130119004</v>
      </c>
      <c r="F284" s="13" t="s">
        <v>12</v>
      </c>
      <c r="G284" s="19" t="s">
        <v>13</v>
      </c>
      <c r="H284" s="35">
        <v>807.802</v>
      </c>
      <c r="I284" s="35">
        <v>0</v>
      </c>
      <c r="J284" s="35">
        <v>0</v>
      </c>
      <c r="K284" s="170"/>
      <c r="L284" s="113"/>
    </row>
    <row r="285" spans="1:12" ht="38.25">
      <c r="A285" s="18"/>
      <c r="B285" s="13" t="s">
        <v>306</v>
      </c>
      <c r="C285" s="13" t="s">
        <v>486</v>
      </c>
      <c r="D285" s="13" t="s">
        <v>448</v>
      </c>
      <c r="E285" s="13" t="s">
        <v>538</v>
      </c>
      <c r="F285" s="9"/>
      <c r="G285" s="207" t="s">
        <v>533</v>
      </c>
      <c r="H285" s="35">
        <f t="shared" si="25"/>
        <v>86.978</v>
      </c>
      <c r="I285" s="35">
        <f t="shared" si="25"/>
        <v>0</v>
      </c>
      <c r="J285" s="35">
        <f t="shared" si="25"/>
        <v>0</v>
      </c>
      <c r="K285" s="170"/>
      <c r="L285" s="113"/>
    </row>
    <row r="286" spans="1:12" ht="12.75">
      <c r="A286" s="18"/>
      <c r="B286" s="13" t="s">
        <v>306</v>
      </c>
      <c r="C286" s="13" t="s">
        <v>486</v>
      </c>
      <c r="D286" s="13" t="s">
        <v>448</v>
      </c>
      <c r="E286" s="13" t="str">
        <f>E285</f>
        <v>21301S9004</v>
      </c>
      <c r="F286" s="48" t="s">
        <v>12</v>
      </c>
      <c r="G286" s="6" t="s">
        <v>13</v>
      </c>
      <c r="H286" s="35">
        <v>86.978</v>
      </c>
      <c r="I286" s="35">
        <v>0</v>
      </c>
      <c r="J286" s="35">
        <v>0</v>
      </c>
      <c r="K286" s="170"/>
      <c r="L286" s="113"/>
    </row>
    <row r="287" spans="1:12" ht="12.75">
      <c r="A287" s="109"/>
      <c r="B287" s="13" t="s">
        <v>306</v>
      </c>
      <c r="C287" s="13" t="s">
        <v>483</v>
      </c>
      <c r="D287" s="13"/>
      <c r="E287" s="13"/>
      <c r="F287" s="13"/>
      <c r="G287" s="14" t="s">
        <v>501</v>
      </c>
      <c r="H287" s="114">
        <f aca="true" t="shared" si="26" ref="H287:J289">H288</f>
        <v>1627.3</v>
      </c>
      <c r="I287" s="114">
        <f t="shared" si="26"/>
        <v>1627.3</v>
      </c>
      <c r="J287" s="114">
        <f t="shared" si="26"/>
        <v>1627.3</v>
      </c>
      <c r="L287" s="113"/>
    </row>
    <row r="288" spans="1:12" ht="12.75">
      <c r="A288" s="109"/>
      <c r="B288" s="13" t="s">
        <v>306</v>
      </c>
      <c r="C288" s="13" t="s">
        <v>483</v>
      </c>
      <c r="D288" s="13" t="s">
        <v>451</v>
      </c>
      <c r="E288" s="13"/>
      <c r="F288" s="13"/>
      <c r="G288" s="14" t="s">
        <v>432</v>
      </c>
      <c r="H288" s="38">
        <f t="shared" si="26"/>
        <v>1627.3</v>
      </c>
      <c r="I288" s="38">
        <f t="shared" si="26"/>
        <v>1627.3</v>
      </c>
      <c r="J288" s="38">
        <f t="shared" si="26"/>
        <v>1627.3</v>
      </c>
      <c r="L288" s="113"/>
    </row>
    <row r="289" spans="1:12" ht="38.25">
      <c r="A289" s="109"/>
      <c r="B289" s="13" t="s">
        <v>306</v>
      </c>
      <c r="C289" s="13" t="s">
        <v>483</v>
      </c>
      <c r="D289" s="13" t="s">
        <v>451</v>
      </c>
      <c r="E289" s="18">
        <v>1300000000</v>
      </c>
      <c r="F289" s="18"/>
      <c r="G289" s="14" t="s">
        <v>395</v>
      </c>
      <c r="H289" s="38">
        <f t="shared" si="26"/>
        <v>1627.3</v>
      </c>
      <c r="I289" s="38">
        <f t="shared" si="26"/>
        <v>1627.3</v>
      </c>
      <c r="J289" s="38">
        <f t="shared" si="26"/>
        <v>1627.3</v>
      </c>
      <c r="L289" s="113"/>
    </row>
    <row r="290" spans="1:12" ht="25.5">
      <c r="A290" s="109"/>
      <c r="B290" s="13" t="s">
        <v>306</v>
      </c>
      <c r="C290" s="13" t="s">
        <v>483</v>
      </c>
      <c r="D290" s="13" t="s">
        <v>451</v>
      </c>
      <c r="E290" s="13" t="s">
        <v>54</v>
      </c>
      <c r="F290" s="18"/>
      <c r="G290" s="14" t="s">
        <v>394</v>
      </c>
      <c r="H290" s="38">
        <f>H293+H291</f>
        <v>1627.3</v>
      </c>
      <c r="I290" s="38">
        <f>I293+I291</f>
        <v>1627.3</v>
      </c>
      <c r="J290" s="38">
        <f>J293+J291</f>
        <v>1627.3</v>
      </c>
      <c r="L290" s="113"/>
    </row>
    <row r="291" spans="1:12" ht="12.75">
      <c r="A291" s="109"/>
      <c r="B291" s="13" t="s">
        <v>306</v>
      </c>
      <c r="C291" s="13" t="s">
        <v>483</v>
      </c>
      <c r="D291" s="13" t="s">
        <v>451</v>
      </c>
      <c r="E291" s="13" t="s">
        <v>188</v>
      </c>
      <c r="F291" s="18"/>
      <c r="G291" s="14" t="s">
        <v>81</v>
      </c>
      <c r="H291" s="38">
        <f>H292</f>
        <v>1027.3</v>
      </c>
      <c r="I291" s="38">
        <f>I292</f>
        <v>1027.3</v>
      </c>
      <c r="J291" s="38">
        <f>J292</f>
        <v>1027.3</v>
      </c>
      <c r="L291" s="113"/>
    </row>
    <row r="292" spans="1:12" ht="25.5">
      <c r="A292" s="109"/>
      <c r="B292" s="13" t="s">
        <v>306</v>
      </c>
      <c r="C292" s="13" t="s">
        <v>483</v>
      </c>
      <c r="D292" s="13" t="s">
        <v>451</v>
      </c>
      <c r="E292" s="13" t="str">
        <f>E291</f>
        <v>1310110320</v>
      </c>
      <c r="F292" s="9" t="s">
        <v>16</v>
      </c>
      <c r="G292" s="74" t="s">
        <v>176</v>
      </c>
      <c r="H292" s="38">
        <v>1027.3</v>
      </c>
      <c r="I292" s="38">
        <v>1027.3</v>
      </c>
      <c r="J292" s="38">
        <v>1027.3</v>
      </c>
      <c r="L292" s="113"/>
    </row>
    <row r="293" spans="1:12" ht="38.25">
      <c r="A293" s="109"/>
      <c r="B293" s="13" t="s">
        <v>306</v>
      </c>
      <c r="C293" s="13" t="s">
        <v>483</v>
      </c>
      <c r="D293" s="13" t="s">
        <v>451</v>
      </c>
      <c r="E293" s="13" t="s">
        <v>318</v>
      </c>
      <c r="F293" s="18"/>
      <c r="G293" s="14" t="s">
        <v>323</v>
      </c>
      <c r="H293" s="38">
        <f>H294</f>
        <v>600</v>
      </c>
      <c r="I293" s="38">
        <f>I294</f>
        <v>600</v>
      </c>
      <c r="J293" s="38">
        <f>J294</f>
        <v>600</v>
      </c>
      <c r="L293" s="113"/>
    </row>
    <row r="294" spans="1:12" ht="25.5">
      <c r="A294" s="109"/>
      <c r="B294" s="13" t="s">
        <v>306</v>
      </c>
      <c r="C294" s="13" t="s">
        <v>483</v>
      </c>
      <c r="D294" s="13" t="s">
        <v>451</v>
      </c>
      <c r="E294" s="13" t="str">
        <f>E293</f>
        <v>13101S0320</v>
      </c>
      <c r="F294" s="9" t="s">
        <v>16</v>
      </c>
      <c r="G294" s="74" t="s">
        <v>176</v>
      </c>
      <c r="H294" s="38">
        <v>600</v>
      </c>
      <c r="I294" s="115">
        <v>600</v>
      </c>
      <c r="J294" s="115">
        <v>600</v>
      </c>
      <c r="K294" s="89"/>
      <c r="L294" s="113"/>
    </row>
    <row r="295" spans="1:12" ht="12.75">
      <c r="A295" s="109">
        <v>2</v>
      </c>
      <c r="B295" s="117" t="s">
        <v>265</v>
      </c>
      <c r="C295" s="117"/>
      <c r="D295" s="117"/>
      <c r="E295" s="117"/>
      <c r="F295" s="117"/>
      <c r="G295" s="118" t="s">
        <v>267</v>
      </c>
      <c r="H295" s="119">
        <f aca="true" t="shared" si="27" ref="H295:J300">H296</f>
        <v>850.113</v>
      </c>
      <c r="I295" s="120">
        <f t="shared" si="27"/>
        <v>829.604</v>
      </c>
      <c r="J295" s="120">
        <f t="shared" si="27"/>
        <v>829.604</v>
      </c>
      <c r="L295" s="113"/>
    </row>
    <row r="296" spans="1:12" ht="12.75">
      <c r="A296" s="18"/>
      <c r="B296" s="13" t="s">
        <v>265</v>
      </c>
      <c r="C296" s="13" t="s">
        <v>448</v>
      </c>
      <c r="D296" s="18"/>
      <c r="E296" s="18"/>
      <c r="F296" s="18"/>
      <c r="G296" s="14" t="s">
        <v>449</v>
      </c>
      <c r="H296" s="112">
        <f t="shared" si="27"/>
        <v>850.113</v>
      </c>
      <c r="I296" s="112">
        <f t="shared" si="27"/>
        <v>829.604</v>
      </c>
      <c r="J296" s="112">
        <f t="shared" si="27"/>
        <v>829.604</v>
      </c>
      <c r="L296" s="113"/>
    </row>
    <row r="297" spans="1:12" ht="38.25">
      <c r="A297" s="18"/>
      <c r="B297" s="13" t="s">
        <v>265</v>
      </c>
      <c r="C297" s="13" t="s">
        <v>448</v>
      </c>
      <c r="D297" s="13" t="s">
        <v>488</v>
      </c>
      <c r="E297" s="117"/>
      <c r="F297" s="117"/>
      <c r="G297" s="14" t="s">
        <v>494</v>
      </c>
      <c r="H297" s="35">
        <f t="shared" si="27"/>
        <v>850.113</v>
      </c>
      <c r="I297" s="35">
        <f t="shared" si="27"/>
        <v>829.604</v>
      </c>
      <c r="J297" s="35">
        <f t="shared" si="27"/>
        <v>829.604</v>
      </c>
      <c r="L297" s="113"/>
    </row>
    <row r="298" spans="1:12" ht="12.75">
      <c r="A298" s="18"/>
      <c r="B298" s="13" t="s">
        <v>265</v>
      </c>
      <c r="C298" s="13" t="s">
        <v>448</v>
      </c>
      <c r="D298" s="13" t="s">
        <v>488</v>
      </c>
      <c r="E298" s="18">
        <v>9900000000</v>
      </c>
      <c r="F298" s="18"/>
      <c r="G298" s="14" t="s">
        <v>6</v>
      </c>
      <c r="H298" s="35">
        <f t="shared" si="27"/>
        <v>850.113</v>
      </c>
      <c r="I298" s="35">
        <f t="shared" si="27"/>
        <v>829.604</v>
      </c>
      <c r="J298" s="35">
        <f t="shared" si="27"/>
        <v>829.604</v>
      </c>
      <c r="L298" s="113"/>
    </row>
    <row r="299" spans="1:12" ht="38.25">
      <c r="A299" s="18"/>
      <c r="B299" s="13" t="s">
        <v>265</v>
      </c>
      <c r="C299" s="13" t="s">
        <v>448</v>
      </c>
      <c r="D299" s="13" t="s">
        <v>488</v>
      </c>
      <c r="E299" s="13" t="s">
        <v>53</v>
      </c>
      <c r="F299" s="109"/>
      <c r="G299" s="14" t="s">
        <v>271</v>
      </c>
      <c r="H299" s="35">
        <f t="shared" si="27"/>
        <v>850.113</v>
      </c>
      <c r="I299" s="35">
        <f t="shared" si="27"/>
        <v>829.604</v>
      </c>
      <c r="J299" s="35">
        <f t="shared" si="27"/>
        <v>829.604</v>
      </c>
      <c r="L299" s="113"/>
    </row>
    <row r="300" spans="1:12" ht="38.25">
      <c r="A300" s="18"/>
      <c r="B300" s="13" t="s">
        <v>265</v>
      </c>
      <c r="C300" s="13" t="s">
        <v>448</v>
      </c>
      <c r="D300" s="13" t="s">
        <v>488</v>
      </c>
      <c r="E300" s="13" t="s">
        <v>266</v>
      </c>
      <c r="F300" s="117"/>
      <c r="G300" s="14" t="s">
        <v>331</v>
      </c>
      <c r="H300" s="35">
        <f>H301</f>
        <v>850.113</v>
      </c>
      <c r="I300" s="35">
        <f t="shared" si="27"/>
        <v>829.604</v>
      </c>
      <c r="J300" s="35">
        <f t="shared" si="27"/>
        <v>829.604</v>
      </c>
      <c r="L300" s="113"/>
    </row>
    <row r="301" spans="1:12" ht="38.25">
      <c r="A301" s="109"/>
      <c r="B301" s="13" t="s">
        <v>265</v>
      </c>
      <c r="C301" s="13" t="s">
        <v>448</v>
      </c>
      <c r="D301" s="13" t="s">
        <v>488</v>
      </c>
      <c r="E301" s="13" t="str">
        <f>E300</f>
        <v>999002007Ц</v>
      </c>
      <c r="F301" s="13" t="s">
        <v>9</v>
      </c>
      <c r="G301" s="19" t="s">
        <v>11</v>
      </c>
      <c r="H301" s="35">
        <v>850.113</v>
      </c>
      <c r="I301" s="35">
        <v>829.604</v>
      </c>
      <c r="J301" s="35">
        <v>829.604</v>
      </c>
      <c r="K301" s="89"/>
      <c r="L301" s="113"/>
    </row>
    <row r="302" spans="1:12" ht="25.5">
      <c r="A302" s="109">
        <v>3</v>
      </c>
      <c r="B302" s="117" t="s">
        <v>307</v>
      </c>
      <c r="C302" s="13"/>
      <c r="D302" s="13"/>
      <c r="E302" s="13"/>
      <c r="F302" s="13"/>
      <c r="G302" s="118" t="s">
        <v>305</v>
      </c>
      <c r="H302" s="111">
        <f>H316+H322+H368+H421+H415+H303</f>
        <v>50728.320999999996</v>
      </c>
      <c r="I302" s="111">
        <f>I316+I322+I368+I421+I415+I303</f>
        <v>50669.465</v>
      </c>
      <c r="J302" s="111">
        <f>J316+J322+J368+J421+J415+J303</f>
        <v>49426.393</v>
      </c>
      <c r="K302" s="111">
        <f>K316+K322+K368+K421+K415+K303</f>
        <v>0</v>
      </c>
      <c r="L302" s="113"/>
    </row>
    <row r="303" spans="1:12" ht="12.75">
      <c r="A303" s="109"/>
      <c r="B303" s="13" t="s">
        <v>307</v>
      </c>
      <c r="C303" s="13" t="s">
        <v>488</v>
      </c>
      <c r="D303" s="13"/>
      <c r="E303" s="13"/>
      <c r="F303" s="13"/>
      <c r="G303" s="14" t="s">
        <v>431</v>
      </c>
      <c r="H303" s="112">
        <f aca="true" t="shared" si="28" ref="H303:K304">H304</f>
        <v>1050</v>
      </c>
      <c r="I303" s="112">
        <f t="shared" si="28"/>
        <v>750</v>
      </c>
      <c r="J303" s="112">
        <f t="shared" si="28"/>
        <v>50</v>
      </c>
      <c r="K303" s="111">
        <f t="shared" si="28"/>
        <v>0</v>
      </c>
      <c r="L303" s="113"/>
    </row>
    <row r="304" spans="1:12" ht="25.5">
      <c r="A304" s="109"/>
      <c r="B304" s="13" t="s">
        <v>307</v>
      </c>
      <c r="C304" s="48" t="s">
        <v>488</v>
      </c>
      <c r="D304" s="48" t="s">
        <v>490</v>
      </c>
      <c r="E304" s="48"/>
      <c r="F304" s="48"/>
      <c r="G304" s="5" t="s">
        <v>131</v>
      </c>
      <c r="H304" s="112">
        <f>H305+H309</f>
        <v>1050</v>
      </c>
      <c r="I304" s="112">
        <f>I305+I309</f>
        <v>750</v>
      </c>
      <c r="J304" s="112">
        <f>J305+J309</f>
        <v>50</v>
      </c>
      <c r="K304" s="111">
        <f t="shared" si="28"/>
        <v>0</v>
      </c>
      <c r="L304" s="113"/>
    </row>
    <row r="305" spans="1:12" ht="38.25">
      <c r="A305" s="109"/>
      <c r="B305" s="13" t="s">
        <v>307</v>
      </c>
      <c r="C305" s="48" t="s">
        <v>488</v>
      </c>
      <c r="D305" s="48" t="s">
        <v>490</v>
      </c>
      <c r="E305" s="48" t="s">
        <v>245</v>
      </c>
      <c r="F305" s="48"/>
      <c r="G305" s="6" t="s">
        <v>314</v>
      </c>
      <c r="H305" s="112">
        <f aca="true" t="shared" si="29" ref="H305:J307">H306</f>
        <v>1000</v>
      </c>
      <c r="I305" s="112">
        <f t="shared" si="29"/>
        <v>700</v>
      </c>
      <c r="J305" s="112">
        <f t="shared" si="29"/>
        <v>0</v>
      </c>
      <c r="L305" s="113"/>
    </row>
    <row r="306" spans="1:12" ht="25.5">
      <c r="A306" s="109"/>
      <c r="B306" s="13" t="s">
        <v>307</v>
      </c>
      <c r="C306" s="48" t="s">
        <v>488</v>
      </c>
      <c r="D306" s="48" t="s">
        <v>490</v>
      </c>
      <c r="E306" s="48" t="s">
        <v>506</v>
      </c>
      <c r="F306" s="48"/>
      <c r="G306" s="11" t="s">
        <v>510</v>
      </c>
      <c r="H306" s="112">
        <f t="shared" si="29"/>
        <v>1000</v>
      </c>
      <c r="I306" s="112">
        <f t="shared" si="29"/>
        <v>700</v>
      </c>
      <c r="J306" s="112">
        <f t="shared" si="29"/>
        <v>0</v>
      </c>
      <c r="L306" s="113"/>
    </row>
    <row r="307" spans="1:12" ht="12.75">
      <c r="A307" s="109"/>
      <c r="B307" s="13" t="s">
        <v>307</v>
      </c>
      <c r="C307" s="48" t="s">
        <v>488</v>
      </c>
      <c r="D307" s="48" t="s">
        <v>490</v>
      </c>
      <c r="E307" s="129">
        <v>2330320003</v>
      </c>
      <c r="F307" s="48"/>
      <c r="G307" s="11" t="s">
        <v>248</v>
      </c>
      <c r="H307" s="35">
        <f t="shared" si="29"/>
        <v>1000</v>
      </c>
      <c r="I307" s="35">
        <f t="shared" si="29"/>
        <v>700</v>
      </c>
      <c r="J307" s="35">
        <f t="shared" si="29"/>
        <v>0</v>
      </c>
      <c r="L307" s="113"/>
    </row>
    <row r="308" spans="1:12" ht="25.5">
      <c r="A308" s="109"/>
      <c r="B308" s="13" t="s">
        <v>307</v>
      </c>
      <c r="C308" s="48" t="s">
        <v>488</v>
      </c>
      <c r="D308" s="48" t="s">
        <v>490</v>
      </c>
      <c r="E308" s="129">
        <f>E307</f>
        <v>2330320003</v>
      </c>
      <c r="F308" s="9" t="s">
        <v>16</v>
      </c>
      <c r="G308" s="19" t="s">
        <v>5</v>
      </c>
      <c r="H308" s="35">
        <v>1000</v>
      </c>
      <c r="I308" s="35">
        <v>700</v>
      </c>
      <c r="J308" s="35">
        <v>0</v>
      </c>
      <c r="L308" s="113"/>
    </row>
    <row r="309" spans="1:12" ht="55.5" customHeight="1">
      <c r="A309" s="109"/>
      <c r="B309" s="13" t="s">
        <v>307</v>
      </c>
      <c r="C309" s="48" t="s">
        <v>488</v>
      </c>
      <c r="D309" s="48" t="s">
        <v>490</v>
      </c>
      <c r="E309" s="48" t="str">
        <f>E131</f>
        <v>2600000000</v>
      </c>
      <c r="F309" s="9"/>
      <c r="G309" s="19" t="str">
        <f>G131</f>
        <v>Муниципальная программа Спировского муниципального округа Тверской области "Профилактика безнадзорности и правонарушений несовершеннолетних на территории Спировского муниципального округа" на 2023-2028 годы</v>
      </c>
      <c r="H309" s="35">
        <f>H310+H313</f>
        <v>50</v>
      </c>
      <c r="I309" s="35">
        <f>I310+I313</f>
        <v>50</v>
      </c>
      <c r="J309" s="35">
        <f>J310+J313</f>
        <v>50</v>
      </c>
      <c r="L309" s="113"/>
    </row>
    <row r="310" spans="1:12" ht="40.5" customHeight="1">
      <c r="A310" s="109"/>
      <c r="B310" s="13" t="s">
        <v>307</v>
      </c>
      <c r="C310" s="48" t="s">
        <v>488</v>
      </c>
      <c r="D310" s="48" t="s">
        <v>490</v>
      </c>
      <c r="E310" s="48" t="str">
        <f>E132</f>
        <v>2610000000</v>
      </c>
      <c r="F310" s="9"/>
      <c r="G310" s="19" t="str">
        <f>G132</f>
        <v>Подпрограмма "Организационные мероприятия по предупреждению безнадзорности и правонарушений несовершеннолетних"</v>
      </c>
      <c r="H310" s="35">
        <f aca="true" t="shared" si="30" ref="H310:J311">H311</f>
        <v>30</v>
      </c>
      <c r="I310" s="35">
        <f t="shared" si="30"/>
        <v>30</v>
      </c>
      <c r="J310" s="35">
        <f t="shared" si="30"/>
        <v>30</v>
      </c>
      <c r="L310" s="113"/>
    </row>
    <row r="311" spans="1:12" ht="38.25">
      <c r="A311" s="109"/>
      <c r="B311" s="13" t="s">
        <v>307</v>
      </c>
      <c r="C311" s="48" t="s">
        <v>488</v>
      </c>
      <c r="D311" s="48" t="s">
        <v>490</v>
      </c>
      <c r="E311" s="129">
        <v>2610120010</v>
      </c>
      <c r="F311" s="9"/>
      <c r="G311" s="19" t="s">
        <v>2</v>
      </c>
      <c r="H311" s="35">
        <f t="shared" si="30"/>
        <v>30</v>
      </c>
      <c r="I311" s="35">
        <f t="shared" si="30"/>
        <v>30</v>
      </c>
      <c r="J311" s="35">
        <f t="shared" si="30"/>
        <v>30</v>
      </c>
      <c r="L311" s="113"/>
    </row>
    <row r="312" spans="1:12" ht="25.5">
      <c r="A312" s="109"/>
      <c r="B312" s="13" t="s">
        <v>307</v>
      </c>
      <c r="C312" s="48" t="s">
        <v>488</v>
      </c>
      <c r="D312" s="48" t="s">
        <v>490</v>
      </c>
      <c r="E312" s="129">
        <f>E311</f>
        <v>2610120010</v>
      </c>
      <c r="F312" s="9" t="s">
        <v>16</v>
      </c>
      <c r="G312" s="19" t="s">
        <v>5</v>
      </c>
      <c r="H312" s="35">
        <v>30</v>
      </c>
      <c r="I312" s="35">
        <v>30</v>
      </c>
      <c r="J312" s="35">
        <v>30</v>
      </c>
      <c r="L312" s="113"/>
    </row>
    <row r="313" spans="1:12" ht="25.5">
      <c r="A313" s="109"/>
      <c r="B313" s="13" t="s">
        <v>307</v>
      </c>
      <c r="C313" s="48" t="s">
        <v>488</v>
      </c>
      <c r="D313" s="48" t="s">
        <v>490</v>
      </c>
      <c r="E313" s="129">
        <v>2620000000</v>
      </c>
      <c r="F313" s="9"/>
      <c r="G313" s="19" t="s">
        <v>534</v>
      </c>
      <c r="H313" s="35">
        <f aca="true" t="shared" si="31" ref="H313:J314">H314</f>
        <v>20</v>
      </c>
      <c r="I313" s="35">
        <f t="shared" si="31"/>
        <v>20</v>
      </c>
      <c r="J313" s="35">
        <f t="shared" si="31"/>
        <v>20</v>
      </c>
      <c r="L313" s="113"/>
    </row>
    <row r="314" spans="1:12" ht="25.5">
      <c r="A314" s="109"/>
      <c r="B314" s="13" t="s">
        <v>307</v>
      </c>
      <c r="C314" s="48" t="s">
        <v>488</v>
      </c>
      <c r="D314" s="48" t="s">
        <v>490</v>
      </c>
      <c r="E314" s="129">
        <v>2620120012</v>
      </c>
      <c r="F314" s="9"/>
      <c r="G314" s="19" t="s">
        <v>535</v>
      </c>
      <c r="H314" s="35">
        <f t="shared" si="31"/>
        <v>20</v>
      </c>
      <c r="I314" s="35">
        <f t="shared" si="31"/>
        <v>20</v>
      </c>
      <c r="J314" s="35">
        <f t="shared" si="31"/>
        <v>20</v>
      </c>
      <c r="L314" s="113"/>
    </row>
    <row r="315" spans="1:12" ht="25.5">
      <c r="A315" s="109"/>
      <c r="B315" s="13" t="s">
        <v>307</v>
      </c>
      <c r="C315" s="48" t="s">
        <v>488</v>
      </c>
      <c r="D315" s="48" t="s">
        <v>490</v>
      </c>
      <c r="E315" s="129">
        <f>E314</f>
        <v>2620120012</v>
      </c>
      <c r="F315" s="9" t="s">
        <v>16</v>
      </c>
      <c r="G315" s="19" t="s">
        <v>5</v>
      </c>
      <c r="H315" s="35">
        <v>20</v>
      </c>
      <c r="I315" s="35">
        <v>20</v>
      </c>
      <c r="J315" s="35">
        <v>20</v>
      </c>
      <c r="L315" s="113"/>
    </row>
    <row r="316" spans="1:12" ht="12.75">
      <c r="A316" s="109"/>
      <c r="B316" s="13" t="s">
        <v>307</v>
      </c>
      <c r="C316" s="13" t="s">
        <v>451</v>
      </c>
      <c r="D316" s="18"/>
      <c r="E316" s="18"/>
      <c r="F316" s="18"/>
      <c r="G316" s="14" t="s">
        <v>463</v>
      </c>
      <c r="H316" s="112">
        <f>H317</f>
        <v>20.52</v>
      </c>
      <c r="I316" s="112">
        <f>I317</f>
        <v>20.52</v>
      </c>
      <c r="J316" s="112">
        <f>J317</f>
        <v>20.52</v>
      </c>
      <c r="L316" s="113"/>
    </row>
    <row r="317" spans="1:12" ht="12.75">
      <c r="A317" s="109"/>
      <c r="B317" s="13" t="s">
        <v>307</v>
      </c>
      <c r="C317" s="13" t="s">
        <v>451</v>
      </c>
      <c r="D317" s="13" t="s">
        <v>483</v>
      </c>
      <c r="E317" s="13"/>
      <c r="F317" s="13"/>
      <c r="G317" s="19" t="s">
        <v>495</v>
      </c>
      <c r="H317" s="112">
        <f aca="true" t="shared" si="32" ref="H317:J320">H318</f>
        <v>20.52</v>
      </c>
      <c r="I317" s="112">
        <f t="shared" si="32"/>
        <v>20.52</v>
      </c>
      <c r="J317" s="112">
        <f t="shared" si="32"/>
        <v>20.52</v>
      </c>
      <c r="L317" s="113"/>
    </row>
    <row r="318" spans="1:12" ht="38.25">
      <c r="A318" s="109"/>
      <c r="B318" s="13" t="s">
        <v>307</v>
      </c>
      <c r="C318" s="13" t="s">
        <v>451</v>
      </c>
      <c r="D318" s="13" t="s">
        <v>483</v>
      </c>
      <c r="E318" s="122" t="s">
        <v>177</v>
      </c>
      <c r="F318" s="9"/>
      <c r="G318" s="19" t="s">
        <v>392</v>
      </c>
      <c r="H318" s="112">
        <f t="shared" si="32"/>
        <v>20.52</v>
      </c>
      <c r="I318" s="112">
        <f t="shared" si="32"/>
        <v>20.52</v>
      </c>
      <c r="J318" s="112">
        <f t="shared" si="32"/>
        <v>20.52</v>
      </c>
      <c r="L318" s="113"/>
    </row>
    <row r="319" spans="1:12" ht="38.25">
      <c r="A319" s="109"/>
      <c r="B319" s="13" t="s">
        <v>307</v>
      </c>
      <c r="C319" s="13" t="s">
        <v>451</v>
      </c>
      <c r="D319" s="13" t="s">
        <v>483</v>
      </c>
      <c r="E319" s="13" t="s">
        <v>178</v>
      </c>
      <c r="F319" s="13"/>
      <c r="G319" s="14" t="s">
        <v>407</v>
      </c>
      <c r="H319" s="112">
        <f t="shared" si="32"/>
        <v>20.52</v>
      </c>
      <c r="I319" s="112">
        <f t="shared" si="32"/>
        <v>20.52</v>
      </c>
      <c r="J319" s="112">
        <f t="shared" si="32"/>
        <v>20.52</v>
      </c>
      <c r="L319" s="113"/>
    </row>
    <row r="320" spans="1:12" ht="25.5">
      <c r="A320" s="109"/>
      <c r="B320" s="13" t="s">
        <v>307</v>
      </c>
      <c r="C320" s="13" t="s">
        <v>451</v>
      </c>
      <c r="D320" s="13" t="s">
        <v>483</v>
      </c>
      <c r="E320" s="13" t="s">
        <v>179</v>
      </c>
      <c r="F320" s="13"/>
      <c r="G320" s="14" t="s">
        <v>27</v>
      </c>
      <c r="H320" s="112">
        <f t="shared" si="32"/>
        <v>20.52</v>
      </c>
      <c r="I320" s="112">
        <f t="shared" si="32"/>
        <v>20.52</v>
      </c>
      <c r="J320" s="112">
        <f t="shared" si="32"/>
        <v>20.52</v>
      </c>
      <c r="L320" s="113"/>
    </row>
    <row r="321" spans="1:12" ht="25.5">
      <c r="A321" s="109"/>
      <c r="B321" s="13" t="s">
        <v>307</v>
      </c>
      <c r="C321" s="13" t="s">
        <v>451</v>
      </c>
      <c r="D321" s="13" t="s">
        <v>483</v>
      </c>
      <c r="E321" s="13" t="str">
        <f>E320</f>
        <v>221012001Г</v>
      </c>
      <c r="F321" s="9" t="s">
        <v>16</v>
      </c>
      <c r="G321" s="19" t="s">
        <v>5</v>
      </c>
      <c r="H321" s="112">
        <v>20.52</v>
      </c>
      <c r="I321" s="112">
        <v>20.52</v>
      </c>
      <c r="J321" s="112">
        <v>20.52</v>
      </c>
      <c r="K321" s="89"/>
      <c r="L321" s="113"/>
    </row>
    <row r="322" spans="1:12" ht="12.75">
      <c r="A322" s="109"/>
      <c r="B322" s="13" t="s">
        <v>307</v>
      </c>
      <c r="C322" s="13" t="s">
        <v>454</v>
      </c>
      <c r="D322" s="18"/>
      <c r="E322" s="18"/>
      <c r="F322" s="18"/>
      <c r="G322" s="14" t="s">
        <v>455</v>
      </c>
      <c r="H322" s="112">
        <f>H323+H334</f>
        <v>9431.651</v>
      </c>
      <c r="I322" s="112">
        <f>I323+I334</f>
        <v>7990.378</v>
      </c>
      <c r="J322" s="112">
        <f>J323+J334</f>
        <v>7733.2300000000005</v>
      </c>
      <c r="L322" s="113"/>
    </row>
    <row r="323" spans="1:12" ht="12.75">
      <c r="A323" s="18"/>
      <c r="B323" s="13" t="s">
        <v>307</v>
      </c>
      <c r="C323" s="13" t="s">
        <v>454</v>
      </c>
      <c r="D323" s="13" t="s">
        <v>488</v>
      </c>
      <c r="E323" s="18"/>
      <c r="F323" s="18"/>
      <c r="G323" s="14" t="s">
        <v>150</v>
      </c>
      <c r="H323" s="112">
        <f aca="true" t="shared" si="33" ref="H323:J324">H324</f>
        <v>9244.651</v>
      </c>
      <c r="I323" s="114">
        <f t="shared" si="33"/>
        <v>7830.378</v>
      </c>
      <c r="J323" s="114">
        <f t="shared" si="33"/>
        <v>7573.2300000000005</v>
      </c>
      <c r="L323" s="113"/>
    </row>
    <row r="324" spans="1:12" ht="25.5">
      <c r="A324" s="18"/>
      <c r="B324" s="13" t="s">
        <v>307</v>
      </c>
      <c r="C324" s="13" t="s">
        <v>454</v>
      </c>
      <c r="D324" s="13" t="str">
        <f aca="true" t="shared" si="34" ref="D324:D331">D323</f>
        <v>03</v>
      </c>
      <c r="E324" s="13" t="s">
        <v>37</v>
      </c>
      <c r="F324" s="109"/>
      <c r="G324" s="14" t="s">
        <v>385</v>
      </c>
      <c r="H324" s="112">
        <f t="shared" si="33"/>
        <v>9244.651</v>
      </c>
      <c r="I324" s="114">
        <f t="shared" si="33"/>
        <v>7830.378</v>
      </c>
      <c r="J324" s="114">
        <f t="shared" si="33"/>
        <v>7573.2300000000005</v>
      </c>
      <c r="L324" s="113"/>
    </row>
    <row r="325" spans="1:12" ht="25.5">
      <c r="A325" s="18"/>
      <c r="B325" s="13" t="s">
        <v>307</v>
      </c>
      <c r="C325" s="13" t="s">
        <v>454</v>
      </c>
      <c r="D325" s="13" t="str">
        <f t="shared" si="34"/>
        <v>03</v>
      </c>
      <c r="E325" s="13" t="s">
        <v>38</v>
      </c>
      <c r="F325" s="109"/>
      <c r="G325" s="14" t="s">
        <v>387</v>
      </c>
      <c r="H325" s="112">
        <f>H332+H326+H328+H330</f>
        <v>9244.651</v>
      </c>
      <c r="I325" s="112">
        <f>I332+I326+I328+I330</f>
        <v>7830.378</v>
      </c>
      <c r="J325" s="112">
        <f>J332+J326+J328+J330</f>
        <v>7573.2300000000005</v>
      </c>
      <c r="L325" s="113"/>
    </row>
    <row r="326" spans="1:12" ht="38.25">
      <c r="A326" s="18"/>
      <c r="B326" s="13" t="s">
        <v>307</v>
      </c>
      <c r="C326" s="13" t="s">
        <v>454</v>
      </c>
      <c r="D326" s="13" t="str">
        <f t="shared" si="34"/>
        <v>03</v>
      </c>
      <c r="E326" s="13" t="s">
        <v>196</v>
      </c>
      <c r="F326" s="109"/>
      <c r="G326" s="14" t="s">
        <v>142</v>
      </c>
      <c r="H326" s="112">
        <f>H327</f>
        <v>2097.43</v>
      </c>
      <c r="I326" s="112">
        <f>I327</f>
        <v>2097.43</v>
      </c>
      <c r="J326" s="112">
        <f>J327</f>
        <v>2097.43</v>
      </c>
      <c r="K326" s="90"/>
      <c r="L326" s="113"/>
    </row>
    <row r="327" spans="1:13" ht="25.5">
      <c r="A327" s="18"/>
      <c r="B327" s="13" t="s">
        <v>307</v>
      </c>
      <c r="C327" s="13" t="s">
        <v>454</v>
      </c>
      <c r="D327" s="13" t="str">
        <f t="shared" si="34"/>
        <v>03</v>
      </c>
      <c r="E327" s="13" t="str">
        <f>E326</f>
        <v>0310310690</v>
      </c>
      <c r="F327" s="9" t="s">
        <v>16</v>
      </c>
      <c r="G327" s="19" t="s">
        <v>5</v>
      </c>
      <c r="H327" s="112">
        <v>2097.43</v>
      </c>
      <c r="I327" s="112">
        <v>2097.43</v>
      </c>
      <c r="J327" s="112">
        <v>2097.43</v>
      </c>
      <c r="K327" s="90"/>
      <c r="L327" s="113"/>
      <c r="M327" s="175"/>
    </row>
    <row r="328" spans="1:13" ht="38.25">
      <c r="A328" s="18"/>
      <c r="B328" s="13" t="s">
        <v>307</v>
      </c>
      <c r="C328" s="13" t="s">
        <v>454</v>
      </c>
      <c r="D328" s="13" t="str">
        <f t="shared" si="34"/>
        <v>03</v>
      </c>
      <c r="E328" s="13" t="s">
        <v>197</v>
      </c>
      <c r="F328" s="9"/>
      <c r="G328" s="19" t="s">
        <v>375</v>
      </c>
      <c r="H328" s="112">
        <f>H329</f>
        <v>21.2</v>
      </c>
      <c r="I328" s="112">
        <f>I329</f>
        <v>21.2</v>
      </c>
      <c r="J328" s="112">
        <f>J329</f>
        <v>21.2</v>
      </c>
      <c r="K328" s="90"/>
      <c r="L328" s="113"/>
      <c r="M328" s="175"/>
    </row>
    <row r="329" spans="1:12" ht="25.5">
      <c r="A329" s="18"/>
      <c r="B329" s="13" t="s">
        <v>307</v>
      </c>
      <c r="C329" s="13" t="s">
        <v>454</v>
      </c>
      <c r="D329" s="13" t="str">
        <f t="shared" si="34"/>
        <v>03</v>
      </c>
      <c r="E329" s="13" t="str">
        <f>E328</f>
        <v>03103S069Г</v>
      </c>
      <c r="F329" s="9" t="s">
        <v>16</v>
      </c>
      <c r="G329" s="19" t="s">
        <v>5</v>
      </c>
      <c r="H329" s="112">
        <v>21.2</v>
      </c>
      <c r="I329" s="112">
        <v>21.2</v>
      </c>
      <c r="J329" s="112">
        <v>21.2</v>
      </c>
      <c r="K329" s="90"/>
      <c r="L329" s="113"/>
    </row>
    <row r="330" spans="1:12" ht="38.25">
      <c r="A330" s="18"/>
      <c r="B330" s="13" t="s">
        <v>307</v>
      </c>
      <c r="C330" s="13" t="s">
        <v>454</v>
      </c>
      <c r="D330" s="13" t="str">
        <f t="shared" si="34"/>
        <v>03</v>
      </c>
      <c r="E330" s="13" t="s">
        <v>413</v>
      </c>
      <c r="F330" s="9"/>
      <c r="G330" s="14" t="s">
        <v>405</v>
      </c>
      <c r="H330" s="112">
        <f>H331</f>
        <v>2628.23</v>
      </c>
      <c r="I330" s="112">
        <f>I331</f>
        <v>750</v>
      </c>
      <c r="J330" s="112">
        <f>J331</f>
        <v>400</v>
      </c>
      <c r="K330" s="90"/>
      <c r="L330" s="113"/>
    </row>
    <row r="331" spans="1:12" ht="25.5">
      <c r="A331" s="18"/>
      <c r="B331" s="13" t="s">
        <v>307</v>
      </c>
      <c r="C331" s="13" t="s">
        <v>454</v>
      </c>
      <c r="D331" s="13" t="str">
        <f t="shared" si="34"/>
        <v>03</v>
      </c>
      <c r="E331" s="13" t="str">
        <f>E330</f>
        <v>031032001В</v>
      </c>
      <c r="F331" s="9" t="s">
        <v>16</v>
      </c>
      <c r="G331" s="19" t="s">
        <v>5</v>
      </c>
      <c r="H331" s="112">
        <v>2628.23</v>
      </c>
      <c r="I331" s="112">
        <v>750</v>
      </c>
      <c r="J331" s="112">
        <v>400</v>
      </c>
      <c r="K331" s="90"/>
      <c r="L331" s="113"/>
    </row>
    <row r="332" spans="1:12" ht="38.25">
      <c r="A332" s="18"/>
      <c r="B332" s="13" t="s">
        <v>307</v>
      </c>
      <c r="C332" s="13" t="s">
        <v>454</v>
      </c>
      <c r="D332" s="13" t="str">
        <f>D325</f>
        <v>03</v>
      </c>
      <c r="E332" s="13" t="s">
        <v>39</v>
      </c>
      <c r="F332" s="13"/>
      <c r="G332" s="14" t="s">
        <v>208</v>
      </c>
      <c r="H332" s="35">
        <f>H333</f>
        <v>4497.791</v>
      </c>
      <c r="I332" s="38">
        <f>I333</f>
        <v>4961.748</v>
      </c>
      <c r="J332" s="38">
        <f>J333</f>
        <v>5054.6</v>
      </c>
      <c r="L332" s="113"/>
    </row>
    <row r="333" spans="1:12" ht="25.5">
      <c r="A333" s="18"/>
      <c r="B333" s="13" t="s">
        <v>307</v>
      </c>
      <c r="C333" s="13" t="s">
        <v>454</v>
      </c>
      <c r="D333" s="13" t="str">
        <f>D332</f>
        <v>03</v>
      </c>
      <c r="E333" s="13" t="s">
        <v>39</v>
      </c>
      <c r="F333" s="9" t="s">
        <v>16</v>
      </c>
      <c r="G333" s="19" t="s">
        <v>5</v>
      </c>
      <c r="H333" s="35">
        <v>4497.791</v>
      </c>
      <c r="I333" s="115">
        <v>4961.748</v>
      </c>
      <c r="J333" s="115">
        <v>5054.6</v>
      </c>
      <c r="K333" s="89"/>
      <c r="L333" s="113"/>
    </row>
    <row r="334" spans="1:12" ht="12.75">
      <c r="A334" s="18"/>
      <c r="B334" s="13" t="s">
        <v>307</v>
      </c>
      <c r="C334" s="13" t="s">
        <v>454</v>
      </c>
      <c r="D334" s="13" t="s">
        <v>454</v>
      </c>
      <c r="E334" s="13"/>
      <c r="F334" s="13"/>
      <c r="G334" s="14" t="s">
        <v>157</v>
      </c>
      <c r="H334" s="35">
        <f>H335</f>
        <v>187</v>
      </c>
      <c r="I334" s="35">
        <f>I335</f>
        <v>160</v>
      </c>
      <c r="J334" s="35">
        <f>J335</f>
        <v>160</v>
      </c>
      <c r="L334" s="113"/>
    </row>
    <row r="335" spans="1:12" ht="25.5">
      <c r="A335" s="18"/>
      <c r="B335" s="13" t="s">
        <v>307</v>
      </c>
      <c r="C335" s="13" t="s">
        <v>454</v>
      </c>
      <c r="D335" s="13" t="s">
        <v>454</v>
      </c>
      <c r="E335" s="13" t="s">
        <v>59</v>
      </c>
      <c r="F335" s="13"/>
      <c r="G335" s="14" t="s">
        <v>391</v>
      </c>
      <c r="H335" s="35">
        <f>H336+H351</f>
        <v>187</v>
      </c>
      <c r="I335" s="35">
        <f>I336+I351</f>
        <v>160</v>
      </c>
      <c r="J335" s="35">
        <f>J336+J351</f>
        <v>160</v>
      </c>
      <c r="L335" s="113"/>
    </row>
    <row r="336" spans="1:12" ht="25.5">
      <c r="A336" s="18"/>
      <c r="B336" s="13" t="s">
        <v>307</v>
      </c>
      <c r="C336" s="13" t="s">
        <v>454</v>
      </c>
      <c r="D336" s="13" t="s">
        <v>454</v>
      </c>
      <c r="E336" s="13" t="s">
        <v>87</v>
      </c>
      <c r="F336" s="13"/>
      <c r="G336" s="14" t="s">
        <v>425</v>
      </c>
      <c r="H336" s="35">
        <f>H339+H341+H343+H345+H347+H349+H337</f>
        <v>112</v>
      </c>
      <c r="I336" s="35">
        <f>I339+I341+I343+I345+I347+I349+I337</f>
        <v>100</v>
      </c>
      <c r="J336" s="35">
        <f>J339+J341+J343+J345+J347+J349+J337</f>
        <v>100</v>
      </c>
      <c r="L336" s="113"/>
    </row>
    <row r="337" spans="1:12" ht="38.25">
      <c r="A337" s="18"/>
      <c r="B337" s="13" t="s">
        <v>307</v>
      </c>
      <c r="C337" s="13" t="s">
        <v>454</v>
      </c>
      <c r="D337" s="13" t="s">
        <v>454</v>
      </c>
      <c r="E337" s="13" t="s">
        <v>88</v>
      </c>
      <c r="F337" s="13"/>
      <c r="G337" s="14" t="s">
        <v>390</v>
      </c>
      <c r="H337" s="35">
        <f>H338</f>
        <v>23</v>
      </c>
      <c r="I337" s="35">
        <f>I338</f>
        <v>23</v>
      </c>
      <c r="J337" s="35">
        <f>J338</f>
        <v>23</v>
      </c>
      <c r="L337" s="113"/>
    </row>
    <row r="338" spans="1:12" ht="12.75">
      <c r="A338" s="18"/>
      <c r="B338" s="13" t="s">
        <v>307</v>
      </c>
      <c r="C338" s="13" t="s">
        <v>454</v>
      </c>
      <c r="D338" s="13" t="s">
        <v>454</v>
      </c>
      <c r="E338" s="13" t="s">
        <v>88</v>
      </c>
      <c r="F338" s="13" t="s">
        <v>12</v>
      </c>
      <c r="G338" s="19" t="s">
        <v>13</v>
      </c>
      <c r="H338" s="35">
        <v>23</v>
      </c>
      <c r="I338" s="35">
        <v>23</v>
      </c>
      <c r="J338" s="35">
        <v>23</v>
      </c>
      <c r="K338" s="89"/>
      <c r="L338" s="113"/>
    </row>
    <row r="339" spans="1:12" ht="25.5">
      <c r="A339" s="18"/>
      <c r="B339" s="13" t="s">
        <v>307</v>
      </c>
      <c r="C339" s="13" t="s">
        <v>454</v>
      </c>
      <c r="D339" s="13" t="s">
        <v>454</v>
      </c>
      <c r="E339" s="13" t="s">
        <v>89</v>
      </c>
      <c r="F339" s="13"/>
      <c r="G339" s="14" t="s">
        <v>426</v>
      </c>
      <c r="H339" s="35">
        <f>H340</f>
        <v>11</v>
      </c>
      <c r="I339" s="35">
        <f>I340</f>
        <v>11</v>
      </c>
      <c r="J339" s="35">
        <f>J340</f>
        <v>11</v>
      </c>
      <c r="L339" s="113"/>
    </row>
    <row r="340" spans="1:12" ht="12.75">
      <c r="A340" s="18"/>
      <c r="B340" s="13" t="s">
        <v>307</v>
      </c>
      <c r="C340" s="13" t="s">
        <v>454</v>
      </c>
      <c r="D340" s="13" t="s">
        <v>454</v>
      </c>
      <c r="E340" s="13" t="s">
        <v>89</v>
      </c>
      <c r="F340" s="13" t="s">
        <v>12</v>
      </c>
      <c r="G340" s="19" t="s">
        <v>13</v>
      </c>
      <c r="H340" s="35">
        <v>11</v>
      </c>
      <c r="I340" s="35">
        <v>11</v>
      </c>
      <c r="J340" s="35">
        <v>11</v>
      </c>
      <c r="K340" s="89"/>
      <c r="L340" s="113"/>
    </row>
    <row r="341" spans="1:12" ht="25.5">
      <c r="A341" s="18"/>
      <c r="B341" s="13" t="s">
        <v>307</v>
      </c>
      <c r="C341" s="13" t="s">
        <v>454</v>
      </c>
      <c r="D341" s="13" t="s">
        <v>454</v>
      </c>
      <c r="E341" s="13" t="s">
        <v>90</v>
      </c>
      <c r="F341" s="13"/>
      <c r="G341" s="14" t="s">
        <v>427</v>
      </c>
      <c r="H341" s="35">
        <f>H342</f>
        <v>25</v>
      </c>
      <c r="I341" s="35">
        <f>I342</f>
        <v>23</v>
      </c>
      <c r="J341" s="35">
        <f>J342</f>
        <v>23</v>
      </c>
      <c r="L341" s="113"/>
    </row>
    <row r="342" spans="1:12" ht="12.75">
      <c r="A342" s="18"/>
      <c r="B342" s="13" t="s">
        <v>307</v>
      </c>
      <c r="C342" s="13" t="s">
        <v>454</v>
      </c>
      <c r="D342" s="13" t="s">
        <v>454</v>
      </c>
      <c r="E342" s="13" t="s">
        <v>90</v>
      </c>
      <c r="F342" s="13" t="s">
        <v>12</v>
      </c>
      <c r="G342" s="19" t="s">
        <v>13</v>
      </c>
      <c r="H342" s="35">
        <v>25</v>
      </c>
      <c r="I342" s="35">
        <v>23</v>
      </c>
      <c r="J342" s="35">
        <v>23</v>
      </c>
      <c r="K342" s="89"/>
      <c r="L342" s="113"/>
    </row>
    <row r="343" spans="1:12" ht="25.5">
      <c r="A343" s="18"/>
      <c r="B343" s="13" t="s">
        <v>307</v>
      </c>
      <c r="C343" s="13" t="s">
        <v>454</v>
      </c>
      <c r="D343" s="13" t="s">
        <v>454</v>
      </c>
      <c r="E343" s="13" t="s">
        <v>91</v>
      </c>
      <c r="F343" s="13"/>
      <c r="G343" s="14" t="s">
        <v>428</v>
      </c>
      <c r="H343" s="35">
        <f>H344</f>
        <v>3</v>
      </c>
      <c r="I343" s="35">
        <f>I344</f>
        <v>3</v>
      </c>
      <c r="J343" s="35">
        <f>J344</f>
        <v>3</v>
      </c>
      <c r="L343" s="113"/>
    </row>
    <row r="344" spans="1:12" ht="12.75">
      <c r="A344" s="18"/>
      <c r="B344" s="13" t="s">
        <v>307</v>
      </c>
      <c r="C344" s="13" t="s">
        <v>454</v>
      </c>
      <c r="D344" s="13" t="s">
        <v>454</v>
      </c>
      <c r="E344" s="13" t="s">
        <v>91</v>
      </c>
      <c r="F344" s="13" t="s">
        <v>12</v>
      </c>
      <c r="G344" s="19" t="s">
        <v>13</v>
      </c>
      <c r="H344" s="35">
        <v>3</v>
      </c>
      <c r="I344" s="35">
        <v>3</v>
      </c>
      <c r="J344" s="35">
        <v>3</v>
      </c>
      <c r="K344" s="89"/>
      <c r="L344" s="113"/>
    </row>
    <row r="345" spans="1:12" ht="25.5">
      <c r="A345" s="18"/>
      <c r="B345" s="13" t="s">
        <v>307</v>
      </c>
      <c r="C345" s="13" t="s">
        <v>454</v>
      </c>
      <c r="D345" s="13" t="s">
        <v>454</v>
      </c>
      <c r="E345" s="13" t="s">
        <v>92</v>
      </c>
      <c r="F345" s="13"/>
      <c r="G345" s="14" t="s">
        <v>315</v>
      </c>
      <c r="H345" s="35">
        <f>H346</f>
        <v>15</v>
      </c>
      <c r="I345" s="35">
        <f>I346</f>
        <v>14</v>
      </c>
      <c r="J345" s="35">
        <f>J346</f>
        <v>14</v>
      </c>
      <c r="L345" s="113"/>
    </row>
    <row r="346" spans="1:12" ht="12.75">
      <c r="A346" s="18"/>
      <c r="B346" s="13" t="s">
        <v>307</v>
      </c>
      <c r="C346" s="13" t="s">
        <v>454</v>
      </c>
      <c r="D346" s="13" t="s">
        <v>454</v>
      </c>
      <c r="E346" s="13" t="s">
        <v>92</v>
      </c>
      <c r="F346" s="13" t="s">
        <v>12</v>
      </c>
      <c r="G346" s="19" t="s">
        <v>13</v>
      </c>
      <c r="H346" s="35">
        <v>15</v>
      </c>
      <c r="I346" s="35">
        <v>14</v>
      </c>
      <c r="J346" s="35">
        <v>14</v>
      </c>
      <c r="K346" s="89"/>
      <c r="L346" s="113"/>
    </row>
    <row r="347" spans="1:12" ht="12.75">
      <c r="A347" s="18"/>
      <c r="B347" s="13" t="s">
        <v>307</v>
      </c>
      <c r="C347" s="13" t="s">
        <v>454</v>
      </c>
      <c r="D347" s="13" t="s">
        <v>454</v>
      </c>
      <c r="E347" s="13" t="s">
        <v>93</v>
      </c>
      <c r="F347" s="13"/>
      <c r="G347" s="14" t="s">
        <v>20</v>
      </c>
      <c r="H347" s="35">
        <f>H348</f>
        <v>10</v>
      </c>
      <c r="I347" s="35">
        <f>I348</f>
        <v>5</v>
      </c>
      <c r="J347" s="35">
        <f>J348</f>
        <v>5</v>
      </c>
      <c r="L347" s="113"/>
    </row>
    <row r="348" spans="1:12" ht="12.75">
      <c r="A348" s="18"/>
      <c r="B348" s="13" t="s">
        <v>307</v>
      </c>
      <c r="C348" s="13" t="s">
        <v>454</v>
      </c>
      <c r="D348" s="13" t="s">
        <v>454</v>
      </c>
      <c r="E348" s="13" t="s">
        <v>93</v>
      </c>
      <c r="F348" s="13" t="s">
        <v>12</v>
      </c>
      <c r="G348" s="19" t="s">
        <v>13</v>
      </c>
      <c r="H348" s="35">
        <v>10</v>
      </c>
      <c r="I348" s="35">
        <v>5</v>
      </c>
      <c r="J348" s="35">
        <v>5</v>
      </c>
      <c r="K348" s="89"/>
      <c r="L348" s="113"/>
    </row>
    <row r="349" spans="1:12" ht="25.5">
      <c r="A349" s="18"/>
      <c r="B349" s="13" t="s">
        <v>307</v>
      </c>
      <c r="C349" s="13" t="s">
        <v>454</v>
      </c>
      <c r="D349" s="13" t="s">
        <v>454</v>
      </c>
      <c r="E349" s="13" t="s">
        <v>515</v>
      </c>
      <c r="F349" s="13"/>
      <c r="G349" s="14" t="s">
        <v>516</v>
      </c>
      <c r="H349" s="35">
        <f>H350</f>
        <v>25</v>
      </c>
      <c r="I349" s="35">
        <f>I350</f>
        <v>21</v>
      </c>
      <c r="J349" s="35">
        <f>J350</f>
        <v>21</v>
      </c>
      <c r="L349" s="113"/>
    </row>
    <row r="350" spans="1:12" ht="12.75">
      <c r="A350" s="18"/>
      <c r="B350" s="13" t="s">
        <v>307</v>
      </c>
      <c r="C350" s="13" t="s">
        <v>454</v>
      </c>
      <c r="D350" s="13" t="s">
        <v>454</v>
      </c>
      <c r="E350" s="13" t="str">
        <f>E349</f>
        <v>041032001Б</v>
      </c>
      <c r="F350" s="13" t="s">
        <v>12</v>
      </c>
      <c r="G350" s="19" t="s">
        <v>13</v>
      </c>
      <c r="H350" s="35">
        <v>25</v>
      </c>
      <c r="I350" s="35">
        <v>21</v>
      </c>
      <c r="J350" s="35">
        <v>21</v>
      </c>
      <c r="K350" s="89"/>
      <c r="L350" s="113"/>
    </row>
    <row r="351" spans="1:12" ht="25.5">
      <c r="A351" s="18"/>
      <c r="B351" s="13" t="s">
        <v>307</v>
      </c>
      <c r="C351" s="13" t="s">
        <v>454</v>
      </c>
      <c r="D351" s="13" t="s">
        <v>454</v>
      </c>
      <c r="E351" s="13" t="s">
        <v>94</v>
      </c>
      <c r="F351" s="13"/>
      <c r="G351" s="14" t="s">
        <v>420</v>
      </c>
      <c r="H351" s="35">
        <f>H352+H356+H360+H362+H364+H366+H354+H358</f>
        <v>75</v>
      </c>
      <c r="I351" s="35">
        <f>I352+I356+I360+I362+I364+I366+I354+I358</f>
        <v>60</v>
      </c>
      <c r="J351" s="35">
        <f>J352+J356+J360+J362+J364+J366+J354+J358</f>
        <v>60</v>
      </c>
      <c r="L351" s="113"/>
    </row>
    <row r="352" spans="1:12" ht="25.5">
      <c r="A352" s="18"/>
      <c r="B352" s="13" t="s">
        <v>307</v>
      </c>
      <c r="C352" s="13" t="s">
        <v>454</v>
      </c>
      <c r="D352" s="13" t="s">
        <v>454</v>
      </c>
      <c r="E352" s="13" t="s">
        <v>95</v>
      </c>
      <c r="F352" s="13"/>
      <c r="G352" s="14" t="s">
        <v>389</v>
      </c>
      <c r="H352" s="35">
        <f>H353</f>
        <v>15</v>
      </c>
      <c r="I352" s="35">
        <f>I353</f>
        <v>12</v>
      </c>
      <c r="J352" s="35">
        <f>J353</f>
        <v>12</v>
      </c>
      <c r="L352" s="113"/>
    </row>
    <row r="353" spans="1:12" ht="12.75">
      <c r="A353" s="18"/>
      <c r="B353" s="13" t="s">
        <v>307</v>
      </c>
      <c r="C353" s="13" t="s">
        <v>454</v>
      </c>
      <c r="D353" s="13" t="s">
        <v>454</v>
      </c>
      <c r="E353" s="13" t="s">
        <v>95</v>
      </c>
      <c r="F353" s="13" t="s">
        <v>12</v>
      </c>
      <c r="G353" s="19" t="s">
        <v>13</v>
      </c>
      <c r="H353" s="35">
        <v>15</v>
      </c>
      <c r="I353" s="35">
        <v>12</v>
      </c>
      <c r="J353" s="35">
        <v>12</v>
      </c>
      <c r="K353" s="89"/>
      <c r="L353" s="113"/>
    </row>
    <row r="354" spans="1:12" ht="12.75">
      <c r="A354" s="18"/>
      <c r="B354" s="13" t="s">
        <v>307</v>
      </c>
      <c r="C354" s="13" t="s">
        <v>454</v>
      </c>
      <c r="D354" s="13" t="s">
        <v>454</v>
      </c>
      <c r="E354" s="13" t="s">
        <v>182</v>
      </c>
      <c r="F354" s="13"/>
      <c r="G354" s="19" t="s">
        <v>183</v>
      </c>
      <c r="H354" s="35">
        <f>H355</f>
        <v>2</v>
      </c>
      <c r="I354" s="35">
        <f>I355</f>
        <v>2</v>
      </c>
      <c r="J354" s="35">
        <f>J355</f>
        <v>2</v>
      </c>
      <c r="K354" s="90"/>
      <c r="L354" s="113"/>
    </row>
    <row r="355" spans="1:12" ht="12.75">
      <c r="A355" s="18"/>
      <c r="B355" s="13" t="s">
        <v>307</v>
      </c>
      <c r="C355" s="13" t="s">
        <v>454</v>
      </c>
      <c r="D355" s="13" t="s">
        <v>454</v>
      </c>
      <c r="E355" s="13" t="str">
        <f>E354</f>
        <v>042012004Б</v>
      </c>
      <c r="F355" s="13" t="s">
        <v>12</v>
      </c>
      <c r="G355" s="19" t="s">
        <v>13</v>
      </c>
      <c r="H355" s="35">
        <v>2</v>
      </c>
      <c r="I355" s="35">
        <v>2</v>
      </c>
      <c r="J355" s="35">
        <v>2</v>
      </c>
      <c r="K355" s="90"/>
      <c r="L355" s="113"/>
    </row>
    <row r="356" spans="1:12" ht="25.5">
      <c r="A356" s="18"/>
      <c r="B356" s="13" t="s">
        <v>307</v>
      </c>
      <c r="C356" s="13" t="s">
        <v>454</v>
      </c>
      <c r="D356" s="13" t="s">
        <v>454</v>
      </c>
      <c r="E356" s="13" t="s">
        <v>96</v>
      </c>
      <c r="F356" s="13"/>
      <c r="G356" s="14" t="s">
        <v>388</v>
      </c>
      <c r="H356" s="35">
        <f>H357</f>
        <v>11</v>
      </c>
      <c r="I356" s="35">
        <f>I357</f>
        <v>9</v>
      </c>
      <c r="J356" s="35">
        <f>J357</f>
        <v>9</v>
      </c>
      <c r="L356" s="113"/>
    </row>
    <row r="357" spans="1:12" ht="12.75">
      <c r="A357" s="18"/>
      <c r="B357" s="13" t="s">
        <v>307</v>
      </c>
      <c r="C357" s="13" t="s">
        <v>454</v>
      </c>
      <c r="D357" s="13" t="s">
        <v>454</v>
      </c>
      <c r="E357" s="13" t="s">
        <v>96</v>
      </c>
      <c r="F357" s="13" t="s">
        <v>12</v>
      </c>
      <c r="G357" s="19" t="s">
        <v>13</v>
      </c>
      <c r="H357" s="35">
        <v>11</v>
      </c>
      <c r="I357" s="35">
        <v>9</v>
      </c>
      <c r="J357" s="35">
        <v>9</v>
      </c>
      <c r="K357" s="89"/>
      <c r="L357" s="113"/>
    </row>
    <row r="358" spans="1:12" ht="25.5">
      <c r="A358" s="18"/>
      <c r="B358" s="13" t="s">
        <v>307</v>
      </c>
      <c r="C358" s="13" t="s">
        <v>454</v>
      </c>
      <c r="D358" s="13" t="s">
        <v>454</v>
      </c>
      <c r="E358" s="13" t="s">
        <v>517</v>
      </c>
      <c r="F358" s="13"/>
      <c r="G358" s="19" t="s">
        <v>520</v>
      </c>
      <c r="H358" s="35">
        <f>H359</f>
        <v>3</v>
      </c>
      <c r="I358" s="35">
        <f>I359</f>
        <v>0</v>
      </c>
      <c r="J358" s="35">
        <f>J359</f>
        <v>0</v>
      </c>
      <c r="K358" s="90"/>
      <c r="L358" s="113"/>
    </row>
    <row r="359" spans="1:12" ht="12.75">
      <c r="A359" s="18"/>
      <c r="B359" s="13" t="s">
        <v>307</v>
      </c>
      <c r="C359" s="13" t="s">
        <v>454</v>
      </c>
      <c r="D359" s="13" t="s">
        <v>454</v>
      </c>
      <c r="E359" s="13" t="str">
        <f>E358</f>
        <v>042012006Б</v>
      </c>
      <c r="F359" s="13" t="s">
        <v>12</v>
      </c>
      <c r="G359" s="19" t="s">
        <v>13</v>
      </c>
      <c r="H359" s="35">
        <v>3</v>
      </c>
      <c r="I359" s="35">
        <v>0</v>
      </c>
      <c r="J359" s="35">
        <v>0</v>
      </c>
      <c r="K359" s="90"/>
      <c r="L359" s="113"/>
    </row>
    <row r="360" spans="1:12" ht="12.75">
      <c r="A360" s="18"/>
      <c r="B360" s="13" t="s">
        <v>307</v>
      </c>
      <c r="C360" s="13" t="s">
        <v>454</v>
      </c>
      <c r="D360" s="13" t="s">
        <v>454</v>
      </c>
      <c r="E360" s="13" t="s">
        <v>97</v>
      </c>
      <c r="F360" s="13"/>
      <c r="G360" s="14" t="s">
        <v>421</v>
      </c>
      <c r="H360" s="35">
        <f>H361</f>
        <v>10</v>
      </c>
      <c r="I360" s="35">
        <f>I361</f>
        <v>9</v>
      </c>
      <c r="J360" s="35">
        <f>J361</f>
        <v>9</v>
      </c>
      <c r="L360" s="113"/>
    </row>
    <row r="361" spans="1:12" ht="12.75">
      <c r="A361" s="18"/>
      <c r="B361" s="13" t="s">
        <v>307</v>
      </c>
      <c r="C361" s="13" t="s">
        <v>454</v>
      </c>
      <c r="D361" s="13" t="s">
        <v>454</v>
      </c>
      <c r="E361" s="13" t="s">
        <v>97</v>
      </c>
      <c r="F361" s="13" t="s">
        <v>12</v>
      </c>
      <c r="G361" s="19" t="s">
        <v>13</v>
      </c>
      <c r="H361" s="35">
        <v>10</v>
      </c>
      <c r="I361" s="35">
        <v>9</v>
      </c>
      <c r="J361" s="35">
        <v>9</v>
      </c>
      <c r="K361" s="89"/>
      <c r="L361" s="113"/>
    </row>
    <row r="362" spans="1:12" ht="25.5">
      <c r="A362" s="18"/>
      <c r="B362" s="13" t="s">
        <v>307</v>
      </c>
      <c r="C362" s="13" t="s">
        <v>454</v>
      </c>
      <c r="D362" s="13" t="s">
        <v>454</v>
      </c>
      <c r="E362" s="13" t="s">
        <v>98</v>
      </c>
      <c r="F362" s="13"/>
      <c r="G362" s="14" t="s">
        <v>34</v>
      </c>
      <c r="H362" s="35">
        <f>H363</f>
        <v>25</v>
      </c>
      <c r="I362" s="35">
        <f>I363</f>
        <v>20</v>
      </c>
      <c r="J362" s="35">
        <f>J363</f>
        <v>20</v>
      </c>
      <c r="L362" s="113"/>
    </row>
    <row r="363" spans="1:12" ht="12.75">
      <c r="A363" s="18"/>
      <c r="B363" s="13" t="s">
        <v>307</v>
      </c>
      <c r="C363" s="13" t="s">
        <v>454</v>
      </c>
      <c r="D363" s="13" t="s">
        <v>454</v>
      </c>
      <c r="E363" s="13" t="s">
        <v>98</v>
      </c>
      <c r="F363" s="13" t="s">
        <v>12</v>
      </c>
      <c r="G363" s="19" t="s">
        <v>13</v>
      </c>
      <c r="H363" s="35">
        <v>25</v>
      </c>
      <c r="I363" s="35">
        <v>20</v>
      </c>
      <c r="J363" s="35">
        <v>20</v>
      </c>
      <c r="K363" s="89"/>
      <c r="L363" s="113"/>
    </row>
    <row r="364" spans="1:12" ht="25.5">
      <c r="A364" s="18"/>
      <c r="B364" s="13" t="s">
        <v>307</v>
      </c>
      <c r="C364" s="13" t="s">
        <v>454</v>
      </c>
      <c r="D364" s="13" t="s">
        <v>454</v>
      </c>
      <c r="E364" s="13" t="s">
        <v>99</v>
      </c>
      <c r="F364" s="13"/>
      <c r="G364" s="14" t="s">
        <v>21</v>
      </c>
      <c r="H364" s="35">
        <f>H365</f>
        <v>5</v>
      </c>
      <c r="I364" s="35">
        <f>I365</f>
        <v>4</v>
      </c>
      <c r="J364" s="35">
        <f>J365</f>
        <v>4</v>
      </c>
      <c r="L364" s="113"/>
    </row>
    <row r="365" spans="1:12" ht="12.75">
      <c r="A365" s="18"/>
      <c r="B365" s="13" t="s">
        <v>307</v>
      </c>
      <c r="C365" s="13" t="s">
        <v>454</v>
      </c>
      <c r="D365" s="13" t="s">
        <v>454</v>
      </c>
      <c r="E365" s="13" t="s">
        <v>99</v>
      </c>
      <c r="F365" s="13" t="s">
        <v>12</v>
      </c>
      <c r="G365" s="19" t="s">
        <v>13</v>
      </c>
      <c r="H365" s="35">
        <v>5</v>
      </c>
      <c r="I365" s="35">
        <v>4</v>
      </c>
      <c r="J365" s="35">
        <v>4</v>
      </c>
      <c r="K365" s="89"/>
      <c r="L365" s="113"/>
    </row>
    <row r="366" spans="1:12" ht="12.75">
      <c r="A366" s="18"/>
      <c r="B366" s="13" t="s">
        <v>307</v>
      </c>
      <c r="C366" s="13" t="s">
        <v>454</v>
      </c>
      <c r="D366" s="13" t="s">
        <v>454</v>
      </c>
      <c r="E366" s="13" t="s">
        <v>100</v>
      </c>
      <c r="F366" s="13"/>
      <c r="G366" s="14" t="s">
        <v>22</v>
      </c>
      <c r="H366" s="35">
        <f>H367</f>
        <v>4</v>
      </c>
      <c r="I366" s="35">
        <f>I367</f>
        <v>4</v>
      </c>
      <c r="J366" s="35">
        <f>J367</f>
        <v>4</v>
      </c>
      <c r="L366" s="113"/>
    </row>
    <row r="367" spans="1:12" ht="12.75">
      <c r="A367" s="18"/>
      <c r="B367" s="13" t="s">
        <v>307</v>
      </c>
      <c r="C367" s="13" t="s">
        <v>454</v>
      </c>
      <c r="D367" s="13" t="s">
        <v>454</v>
      </c>
      <c r="E367" s="13" t="s">
        <v>100</v>
      </c>
      <c r="F367" s="13" t="s">
        <v>12</v>
      </c>
      <c r="G367" s="19" t="s">
        <v>13</v>
      </c>
      <c r="H367" s="35">
        <v>4</v>
      </c>
      <c r="I367" s="35">
        <v>4</v>
      </c>
      <c r="J367" s="35">
        <v>4</v>
      </c>
      <c r="K367" s="89"/>
      <c r="L367" s="113"/>
    </row>
    <row r="368" spans="1:12" ht="12.75">
      <c r="A368" s="109"/>
      <c r="B368" s="13" t="s">
        <v>307</v>
      </c>
      <c r="C368" s="13" t="s">
        <v>458</v>
      </c>
      <c r="D368" s="18"/>
      <c r="E368" s="18"/>
      <c r="F368" s="18"/>
      <c r="G368" s="14" t="s">
        <v>158</v>
      </c>
      <c r="H368" s="112">
        <f>H369+H405</f>
        <v>38652.149999999994</v>
      </c>
      <c r="I368" s="112">
        <f>I369+I405</f>
        <v>40382.566999999995</v>
      </c>
      <c r="J368" s="112">
        <f>J369+J405</f>
        <v>40096.643</v>
      </c>
      <c r="L368" s="113"/>
    </row>
    <row r="369" spans="1:15" ht="12.75">
      <c r="A369" s="18"/>
      <c r="B369" s="13" t="s">
        <v>307</v>
      </c>
      <c r="C369" s="13" t="s">
        <v>458</v>
      </c>
      <c r="D369" s="13" t="s">
        <v>448</v>
      </c>
      <c r="E369" s="18"/>
      <c r="F369" s="18"/>
      <c r="G369" s="14" t="s">
        <v>459</v>
      </c>
      <c r="H369" s="112">
        <f>H370+H401</f>
        <v>33271.91499999999</v>
      </c>
      <c r="I369" s="112">
        <f>I370+I401</f>
        <v>35006.384</v>
      </c>
      <c r="J369" s="112">
        <f>J370+J401</f>
        <v>34720.46</v>
      </c>
      <c r="L369" s="113"/>
      <c r="M369" s="175"/>
      <c r="N369" s="175"/>
      <c r="O369" s="175"/>
    </row>
    <row r="370" spans="1:12" ht="25.5">
      <c r="A370" s="18"/>
      <c r="B370" s="13" t="s">
        <v>307</v>
      </c>
      <c r="C370" s="13" t="s">
        <v>458</v>
      </c>
      <c r="D370" s="13" t="s">
        <v>448</v>
      </c>
      <c r="E370" s="13" t="s">
        <v>37</v>
      </c>
      <c r="F370" s="18"/>
      <c r="G370" s="14" t="s">
        <v>385</v>
      </c>
      <c r="H370" s="112">
        <f>H371+H392</f>
        <v>33260.91499999999</v>
      </c>
      <c r="I370" s="112">
        <f>I371+I392</f>
        <v>34995.384</v>
      </c>
      <c r="J370" s="112">
        <f>J371+J392</f>
        <v>34709.46</v>
      </c>
      <c r="L370" s="113"/>
    </row>
    <row r="371" spans="1:12" ht="25.5">
      <c r="A371" s="18"/>
      <c r="B371" s="13" t="s">
        <v>307</v>
      </c>
      <c r="C371" s="13" t="s">
        <v>458</v>
      </c>
      <c r="D371" s="13" t="s">
        <v>448</v>
      </c>
      <c r="E371" s="13" t="s">
        <v>38</v>
      </c>
      <c r="F371" s="13"/>
      <c r="G371" s="14" t="s">
        <v>387</v>
      </c>
      <c r="H371" s="35">
        <f>H378+H382+H388+H372+H374+H384+H376+H380+H386+H390</f>
        <v>32880.91499999999</v>
      </c>
      <c r="I371" s="35">
        <f>I378+I382+I388+I372+I374+I384+I376+I380+I386+I390</f>
        <v>34615.384</v>
      </c>
      <c r="J371" s="35">
        <f>J378+J382+J388+J372+J374+J384+J376+J380+J386+J390</f>
        <v>34329.46</v>
      </c>
      <c r="K371" s="35" t="e">
        <f>K378+K382+K388+#REF!+#REF!+K372+K374+K384+#REF!+#REF!</f>
        <v>#REF!</v>
      </c>
      <c r="L371" s="113"/>
    </row>
    <row r="372" spans="1:12" ht="25.5">
      <c r="A372" s="18"/>
      <c r="B372" s="13" t="s">
        <v>307</v>
      </c>
      <c r="C372" s="13" t="s">
        <v>458</v>
      </c>
      <c r="D372" s="13" t="s">
        <v>448</v>
      </c>
      <c r="E372" s="13" t="s">
        <v>189</v>
      </c>
      <c r="F372" s="13"/>
      <c r="G372" s="116" t="s">
        <v>143</v>
      </c>
      <c r="H372" s="35">
        <f>H373</f>
        <v>5020</v>
      </c>
      <c r="I372" s="35">
        <f>I373</f>
        <v>5020</v>
      </c>
      <c r="J372" s="35">
        <f>J373</f>
        <v>5020</v>
      </c>
      <c r="L372" s="113"/>
    </row>
    <row r="373" spans="1:12" ht="25.5">
      <c r="A373" s="18"/>
      <c r="B373" s="13" t="s">
        <v>307</v>
      </c>
      <c r="C373" s="13" t="s">
        <v>458</v>
      </c>
      <c r="D373" s="13" t="s">
        <v>448</v>
      </c>
      <c r="E373" s="13" t="str">
        <f>E372</f>
        <v>0310110680</v>
      </c>
      <c r="F373" s="9" t="s">
        <v>16</v>
      </c>
      <c r="G373" s="19" t="s">
        <v>5</v>
      </c>
      <c r="H373" s="35">
        <v>5020</v>
      </c>
      <c r="I373" s="35">
        <v>5020</v>
      </c>
      <c r="J373" s="35">
        <v>5020</v>
      </c>
      <c r="L373" s="113"/>
    </row>
    <row r="374" spans="1:14" ht="25.5">
      <c r="A374" s="18"/>
      <c r="B374" s="13" t="s">
        <v>307</v>
      </c>
      <c r="C374" s="13" t="s">
        <v>458</v>
      </c>
      <c r="D374" s="13" t="s">
        <v>448</v>
      </c>
      <c r="E374" s="29" t="s">
        <v>190</v>
      </c>
      <c r="F374" s="13"/>
      <c r="G374" s="116" t="s">
        <v>386</v>
      </c>
      <c r="H374" s="35">
        <f>H375</f>
        <v>131.3</v>
      </c>
      <c r="I374" s="35">
        <f>I375</f>
        <v>131.3</v>
      </c>
      <c r="J374" s="35">
        <f>J375</f>
        <v>131.3</v>
      </c>
      <c r="L374" s="123"/>
      <c r="M374" s="123"/>
      <c r="N374" s="123"/>
    </row>
    <row r="375" spans="1:13" ht="25.5">
      <c r="A375" s="18"/>
      <c r="B375" s="13" t="s">
        <v>307</v>
      </c>
      <c r="C375" s="13" t="s">
        <v>458</v>
      </c>
      <c r="D375" s="13" t="s">
        <v>448</v>
      </c>
      <c r="E375" s="29" t="str">
        <f>E374</f>
        <v>03101S068Г</v>
      </c>
      <c r="F375" s="9" t="s">
        <v>16</v>
      </c>
      <c r="G375" s="19" t="s">
        <v>5</v>
      </c>
      <c r="H375" s="35">
        <v>131.3</v>
      </c>
      <c r="I375" s="35">
        <v>131.3</v>
      </c>
      <c r="J375" s="35">
        <v>131.3</v>
      </c>
      <c r="L375" s="113"/>
      <c r="M375" s="175"/>
    </row>
    <row r="376" spans="1:12" ht="24.75" customHeight="1">
      <c r="A376" s="18"/>
      <c r="B376" s="13" t="s">
        <v>307</v>
      </c>
      <c r="C376" s="13" t="s">
        <v>458</v>
      </c>
      <c r="D376" s="13" t="s">
        <v>448</v>
      </c>
      <c r="E376" s="29" t="s">
        <v>257</v>
      </c>
      <c r="F376" s="9"/>
      <c r="G376" s="19" t="s">
        <v>233</v>
      </c>
      <c r="H376" s="35">
        <f>H377</f>
        <v>382</v>
      </c>
      <c r="I376" s="35">
        <f>I377</f>
        <v>190</v>
      </c>
      <c r="J376" s="35">
        <f>J377</f>
        <v>150</v>
      </c>
      <c r="L376" s="113"/>
    </row>
    <row r="377" spans="1:13" ht="25.5">
      <c r="A377" s="18"/>
      <c r="B377" s="13" t="s">
        <v>307</v>
      </c>
      <c r="C377" s="13" t="s">
        <v>458</v>
      </c>
      <c r="D377" s="13" t="s">
        <v>448</v>
      </c>
      <c r="E377" s="29" t="str">
        <f>E376</f>
        <v>031012001В</v>
      </c>
      <c r="F377" s="9" t="s">
        <v>16</v>
      </c>
      <c r="G377" s="19" t="s">
        <v>5</v>
      </c>
      <c r="H377" s="35">
        <v>382</v>
      </c>
      <c r="I377" s="35">
        <v>190</v>
      </c>
      <c r="J377" s="35">
        <v>150</v>
      </c>
      <c r="L377" s="113"/>
      <c r="M377" s="175"/>
    </row>
    <row r="378" spans="1:13" ht="25.5">
      <c r="A378" s="18"/>
      <c r="B378" s="13" t="s">
        <v>307</v>
      </c>
      <c r="C378" s="13" t="s">
        <v>458</v>
      </c>
      <c r="D378" s="13" t="s">
        <v>448</v>
      </c>
      <c r="E378" s="13" t="s">
        <v>40</v>
      </c>
      <c r="F378" s="13"/>
      <c r="G378" s="14" t="s">
        <v>270</v>
      </c>
      <c r="H378" s="35">
        <f>H379</f>
        <v>5180.365</v>
      </c>
      <c r="I378" s="38">
        <f>I379</f>
        <v>5417.941</v>
      </c>
      <c r="J378" s="38">
        <f>J379</f>
        <v>5480.48</v>
      </c>
      <c r="L378" s="113"/>
      <c r="M378" s="175"/>
    </row>
    <row r="379" spans="1:12" ht="25.5">
      <c r="A379" s="18"/>
      <c r="B379" s="13" t="s">
        <v>307</v>
      </c>
      <c r="C379" s="13" t="s">
        <v>458</v>
      </c>
      <c r="D379" s="13" t="s">
        <v>448</v>
      </c>
      <c r="E379" s="13" t="s">
        <v>40</v>
      </c>
      <c r="F379" s="9" t="s">
        <v>16</v>
      </c>
      <c r="G379" s="19" t="s">
        <v>5</v>
      </c>
      <c r="H379" s="35">
        <v>5180.365</v>
      </c>
      <c r="I379" s="115">
        <v>5417.941</v>
      </c>
      <c r="J379" s="115">
        <v>5480.48</v>
      </c>
      <c r="K379" s="89"/>
      <c r="L379" s="113"/>
    </row>
    <row r="380" spans="1:12" ht="24.75" customHeight="1">
      <c r="A380" s="18"/>
      <c r="B380" s="13" t="s">
        <v>307</v>
      </c>
      <c r="C380" s="13" t="s">
        <v>458</v>
      </c>
      <c r="D380" s="13" t="s">
        <v>448</v>
      </c>
      <c r="E380" s="13" t="s">
        <v>258</v>
      </c>
      <c r="F380" s="9"/>
      <c r="G380" s="19" t="s">
        <v>259</v>
      </c>
      <c r="H380" s="35">
        <f>H381</f>
        <v>20</v>
      </c>
      <c r="I380" s="35">
        <f>I381</f>
        <v>20</v>
      </c>
      <c r="J380" s="35">
        <f>J381</f>
        <v>20</v>
      </c>
      <c r="K380" s="90"/>
      <c r="L380" s="113"/>
    </row>
    <row r="381" spans="1:12" ht="25.5">
      <c r="A381" s="18"/>
      <c r="B381" s="13" t="s">
        <v>307</v>
      </c>
      <c r="C381" s="13" t="s">
        <v>458</v>
      </c>
      <c r="D381" s="13" t="s">
        <v>448</v>
      </c>
      <c r="E381" s="13" t="str">
        <f>E380</f>
        <v>03101L5192</v>
      </c>
      <c r="F381" s="9" t="s">
        <v>16</v>
      </c>
      <c r="G381" s="19" t="s">
        <v>5</v>
      </c>
      <c r="H381" s="35">
        <v>20</v>
      </c>
      <c r="I381" s="115">
        <v>20</v>
      </c>
      <c r="J381" s="115">
        <v>20</v>
      </c>
      <c r="K381" s="90"/>
      <c r="L381" s="113"/>
    </row>
    <row r="382" spans="1:12" ht="25.5">
      <c r="A382" s="18"/>
      <c r="B382" s="13" t="s">
        <v>307</v>
      </c>
      <c r="C382" s="13" t="s">
        <v>458</v>
      </c>
      <c r="D382" s="13" t="s">
        <v>448</v>
      </c>
      <c r="E382" s="13" t="s">
        <v>121</v>
      </c>
      <c r="F382" s="13"/>
      <c r="G382" s="19" t="s">
        <v>430</v>
      </c>
      <c r="H382" s="35">
        <f>H383</f>
        <v>568.512</v>
      </c>
      <c r="I382" s="38">
        <f>I383</f>
        <v>595.433</v>
      </c>
      <c r="J382" s="38">
        <f>J383</f>
        <v>595.433</v>
      </c>
      <c r="L382" s="113"/>
    </row>
    <row r="383" spans="1:12" ht="25.5">
      <c r="A383" s="18"/>
      <c r="B383" s="13" t="s">
        <v>307</v>
      </c>
      <c r="C383" s="13" t="s">
        <v>458</v>
      </c>
      <c r="D383" s="13" t="s">
        <v>448</v>
      </c>
      <c r="E383" s="13" t="str">
        <f>E382</f>
        <v>031022004Г</v>
      </c>
      <c r="F383" s="9" t="s">
        <v>16</v>
      </c>
      <c r="G383" s="74" t="s">
        <v>176</v>
      </c>
      <c r="H383" s="35">
        <v>568.512</v>
      </c>
      <c r="I383" s="115">
        <v>595.433</v>
      </c>
      <c r="J383" s="115">
        <v>595.433</v>
      </c>
      <c r="K383" s="89"/>
      <c r="L383" s="113"/>
    </row>
    <row r="384" spans="1:12" ht="25.5">
      <c r="A384" s="18"/>
      <c r="B384" s="13" t="s">
        <v>307</v>
      </c>
      <c r="C384" s="13" t="s">
        <v>458</v>
      </c>
      <c r="D384" s="13" t="s">
        <v>448</v>
      </c>
      <c r="E384" s="13" t="s">
        <v>191</v>
      </c>
      <c r="F384" s="9"/>
      <c r="G384" s="116" t="s">
        <v>143</v>
      </c>
      <c r="H384" s="35">
        <f>H385</f>
        <v>7969</v>
      </c>
      <c r="I384" s="35">
        <f>I385</f>
        <v>7969</v>
      </c>
      <c r="J384" s="35">
        <f>J385</f>
        <v>7969</v>
      </c>
      <c r="K384" s="90"/>
      <c r="L384" s="113"/>
    </row>
    <row r="385" spans="1:12" ht="25.5">
      <c r="A385" s="18"/>
      <c r="B385" s="13" t="s">
        <v>307</v>
      </c>
      <c r="C385" s="13" t="s">
        <v>458</v>
      </c>
      <c r="D385" s="13" t="s">
        <v>448</v>
      </c>
      <c r="E385" s="13" t="str">
        <f>E384</f>
        <v>0310210680</v>
      </c>
      <c r="F385" s="9" t="s">
        <v>16</v>
      </c>
      <c r="G385" s="74" t="s">
        <v>176</v>
      </c>
      <c r="H385" s="35">
        <v>7969</v>
      </c>
      <c r="I385" s="115">
        <v>7969</v>
      </c>
      <c r="J385" s="115">
        <v>7969</v>
      </c>
      <c r="K385" s="90"/>
      <c r="L385" s="113"/>
    </row>
    <row r="386" spans="1:12" ht="42.75" customHeight="1">
      <c r="A386" s="18"/>
      <c r="B386" s="13" t="s">
        <v>307</v>
      </c>
      <c r="C386" s="13" t="s">
        <v>458</v>
      </c>
      <c r="D386" s="13" t="s">
        <v>448</v>
      </c>
      <c r="E386" s="13" t="s">
        <v>260</v>
      </c>
      <c r="F386" s="9"/>
      <c r="G386" s="87" t="s">
        <v>234</v>
      </c>
      <c r="H386" s="35">
        <f>H387</f>
        <v>607.907</v>
      </c>
      <c r="I386" s="35">
        <f>I387</f>
        <v>3133.406</v>
      </c>
      <c r="J386" s="35">
        <f>J387</f>
        <v>2530.878</v>
      </c>
      <c r="K386" s="90"/>
      <c r="L386" s="113"/>
    </row>
    <row r="387" spans="1:13" ht="25.5">
      <c r="A387" s="18"/>
      <c r="B387" s="13" t="s">
        <v>307</v>
      </c>
      <c r="C387" s="13" t="s">
        <v>458</v>
      </c>
      <c r="D387" s="13" t="s">
        <v>448</v>
      </c>
      <c r="E387" s="13" t="str">
        <f>E386</f>
        <v>031022006В</v>
      </c>
      <c r="F387" s="9" t="s">
        <v>16</v>
      </c>
      <c r="G387" s="74" t="s">
        <v>176</v>
      </c>
      <c r="H387" s="35">
        <v>607.907</v>
      </c>
      <c r="I387" s="115">
        <v>3133.406</v>
      </c>
      <c r="J387" s="115">
        <v>2530.878</v>
      </c>
      <c r="K387" s="90"/>
      <c r="L387" s="113"/>
      <c r="M387" s="175"/>
    </row>
    <row r="388" spans="1:12" ht="12.75">
      <c r="A388" s="18"/>
      <c r="B388" s="13" t="s">
        <v>307</v>
      </c>
      <c r="C388" s="13" t="s">
        <v>458</v>
      </c>
      <c r="D388" s="13" t="s">
        <v>448</v>
      </c>
      <c r="E388" s="13" t="s">
        <v>122</v>
      </c>
      <c r="F388" s="13"/>
      <c r="G388" s="19" t="s">
        <v>316</v>
      </c>
      <c r="H388" s="35">
        <f>H389</f>
        <v>11989.831</v>
      </c>
      <c r="I388" s="35">
        <f>I389</f>
        <v>12138.304</v>
      </c>
      <c r="J388" s="35">
        <f>J389</f>
        <v>12432.369</v>
      </c>
      <c r="L388" s="113"/>
    </row>
    <row r="389" spans="1:12" ht="25.5">
      <c r="A389" s="18"/>
      <c r="B389" s="13" t="s">
        <v>307</v>
      </c>
      <c r="C389" s="13" t="s">
        <v>458</v>
      </c>
      <c r="D389" s="13" t="s">
        <v>448</v>
      </c>
      <c r="E389" s="13" t="str">
        <f>E388</f>
        <v>031022006Г</v>
      </c>
      <c r="F389" s="9" t="s">
        <v>16</v>
      </c>
      <c r="G389" s="19" t="s">
        <v>5</v>
      </c>
      <c r="H389" s="35">
        <v>11989.831</v>
      </c>
      <c r="I389" s="115">
        <v>12138.304</v>
      </c>
      <c r="J389" s="115">
        <v>12432.369</v>
      </c>
      <c r="K389" s="89"/>
      <c r="L389" s="113"/>
    </row>
    <row r="390" spans="1:12" ht="51">
      <c r="A390" s="18"/>
      <c r="B390" s="13" t="s">
        <v>307</v>
      </c>
      <c r="C390" s="13" t="s">
        <v>458</v>
      </c>
      <c r="D390" s="13" t="s">
        <v>448</v>
      </c>
      <c r="E390" s="29" t="s">
        <v>144</v>
      </c>
      <c r="F390" s="9"/>
      <c r="G390" s="19" t="s">
        <v>372</v>
      </c>
      <c r="H390" s="35">
        <f>H391</f>
        <v>1012</v>
      </c>
      <c r="I390" s="35">
        <f>I391</f>
        <v>0</v>
      </c>
      <c r="J390" s="35">
        <f>J391</f>
        <v>0</v>
      </c>
      <c r="K390" s="90"/>
      <c r="L390" s="113"/>
    </row>
    <row r="391" spans="1:12" ht="25.5">
      <c r="A391" s="18"/>
      <c r="B391" s="13" t="s">
        <v>307</v>
      </c>
      <c r="C391" s="13" t="s">
        <v>458</v>
      </c>
      <c r="D391" s="13" t="s">
        <v>448</v>
      </c>
      <c r="E391" s="29" t="str">
        <f>E390</f>
        <v>031022038В</v>
      </c>
      <c r="F391" s="9" t="s">
        <v>16</v>
      </c>
      <c r="G391" s="19" t="s">
        <v>5</v>
      </c>
      <c r="H391" s="35">
        <v>1012</v>
      </c>
      <c r="I391" s="115">
        <v>0</v>
      </c>
      <c r="J391" s="115">
        <v>0</v>
      </c>
      <c r="K391" s="90"/>
      <c r="L391" s="113"/>
    </row>
    <row r="392" spans="1:12" ht="25.5">
      <c r="A392" s="18"/>
      <c r="B392" s="13" t="s">
        <v>307</v>
      </c>
      <c r="C392" s="13" t="s">
        <v>458</v>
      </c>
      <c r="D392" s="13" t="s">
        <v>448</v>
      </c>
      <c r="E392" s="13" t="s">
        <v>272</v>
      </c>
      <c r="F392" s="9"/>
      <c r="G392" s="19" t="s">
        <v>280</v>
      </c>
      <c r="H392" s="35">
        <f>H393+H395+H397+H399</f>
        <v>380</v>
      </c>
      <c r="I392" s="35">
        <f>I393+I395+I397+I399</f>
        <v>380</v>
      </c>
      <c r="J392" s="35">
        <f>J393+J395+J397+J399</f>
        <v>380</v>
      </c>
      <c r="K392" s="90"/>
      <c r="L392" s="123"/>
    </row>
    <row r="393" spans="1:12" ht="25.5">
      <c r="A393" s="18"/>
      <c r="B393" s="13" t="s">
        <v>307</v>
      </c>
      <c r="C393" s="13" t="s">
        <v>458</v>
      </c>
      <c r="D393" s="13" t="s">
        <v>448</v>
      </c>
      <c r="E393" s="13" t="s">
        <v>273</v>
      </c>
      <c r="F393" s="9"/>
      <c r="G393" s="19" t="s">
        <v>276</v>
      </c>
      <c r="H393" s="35">
        <f>H394</f>
        <v>180</v>
      </c>
      <c r="I393" s="35">
        <f>I394</f>
        <v>180</v>
      </c>
      <c r="J393" s="35">
        <f>J394</f>
        <v>180</v>
      </c>
      <c r="K393" s="90"/>
      <c r="L393" s="123"/>
    </row>
    <row r="394" spans="1:12" ht="25.5">
      <c r="A394" s="18"/>
      <c r="B394" s="13" t="s">
        <v>307</v>
      </c>
      <c r="C394" s="13" t="s">
        <v>458</v>
      </c>
      <c r="D394" s="13" t="s">
        <v>448</v>
      </c>
      <c r="E394" s="13" t="str">
        <f>E393</f>
        <v>032022030Г</v>
      </c>
      <c r="F394" s="9" t="s">
        <v>16</v>
      </c>
      <c r="G394" s="19" t="s">
        <v>5</v>
      </c>
      <c r="H394" s="35">
        <v>180</v>
      </c>
      <c r="I394" s="35">
        <v>180</v>
      </c>
      <c r="J394" s="35">
        <v>180</v>
      </c>
      <c r="K394" s="90"/>
      <c r="L394" s="123"/>
    </row>
    <row r="395" spans="1:12" ht="12.75">
      <c r="A395" s="18"/>
      <c r="B395" s="13" t="s">
        <v>307</v>
      </c>
      <c r="C395" s="13" t="s">
        <v>458</v>
      </c>
      <c r="D395" s="13" t="s">
        <v>448</v>
      </c>
      <c r="E395" s="13" t="s">
        <v>274</v>
      </c>
      <c r="F395" s="9"/>
      <c r="G395" s="19" t="s">
        <v>275</v>
      </c>
      <c r="H395" s="35">
        <f>H396</f>
        <v>77</v>
      </c>
      <c r="I395" s="35">
        <f>I396</f>
        <v>77</v>
      </c>
      <c r="J395" s="35">
        <f>J396</f>
        <v>77</v>
      </c>
      <c r="K395" s="90"/>
      <c r="L395" s="123"/>
    </row>
    <row r="396" spans="1:12" ht="25.5">
      <c r="A396" s="18"/>
      <c r="B396" s="13" t="s">
        <v>307</v>
      </c>
      <c r="C396" s="13" t="s">
        <v>458</v>
      </c>
      <c r="D396" s="13" t="s">
        <v>448</v>
      </c>
      <c r="E396" s="13" t="str">
        <f>E395</f>
        <v>032022031Г</v>
      </c>
      <c r="F396" s="9" t="s">
        <v>16</v>
      </c>
      <c r="G396" s="19" t="s">
        <v>5</v>
      </c>
      <c r="H396" s="35">
        <v>77</v>
      </c>
      <c r="I396" s="35">
        <v>77</v>
      </c>
      <c r="J396" s="35">
        <v>77</v>
      </c>
      <c r="K396" s="90"/>
      <c r="L396" s="123"/>
    </row>
    <row r="397" spans="1:12" ht="12.75">
      <c r="A397" s="18"/>
      <c r="B397" s="13" t="s">
        <v>307</v>
      </c>
      <c r="C397" s="13" t="s">
        <v>458</v>
      </c>
      <c r="D397" s="13" t="s">
        <v>448</v>
      </c>
      <c r="E397" s="29" t="s">
        <v>277</v>
      </c>
      <c r="F397" s="9"/>
      <c r="G397" s="19" t="s">
        <v>278</v>
      </c>
      <c r="H397" s="35">
        <f>H398</f>
        <v>120</v>
      </c>
      <c r="I397" s="35">
        <f>I398</f>
        <v>120</v>
      </c>
      <c r="J397" s="35">
        <f>J398</f>
        <v>120</v>
      </c>
      <c r="K397" s="90"/>
      <c r="L397" s="123"/>
    </row>
    <row r="398" spans="1:12" ht="25.5">
      <c r="A398" s="18"/>
      <c r="B398" s="13" t="s">
        <v>307</v>
      </c>
      <c r="C398" s="13" t="s">
        <v>458</v>
      </c>
      <c r="D398" s="13" t="s">
        <v>448</v>
      </c>
      <c r="E398" s="29" t="str">
        <f>E397</f>
        <v>032022034Г</v>
      </c>
      <c r="F398" s="9" t="s">
        <v>16</v>
      </c>
      <c r="G398" s="19" t="s">
        <v>5</v>
      </c>
      <c r="H398" s="35">
        <v>120</v>
      </c>
      <c r="I398" s="35">
        <v>120</v>
      </c>
      <c r="J398" s="35">
        <v>120</v>
      </c>
      <c r="K398" s="90"/>
      <c r="L398" s="123"/>
    </row>
    <row r="399" spans="1:12" ht="12.75">
      <c r="A399" s="18"/>
      <c r="B399" s="13" t="s">
        <v>307</v>
      </c>
      <c r="C399" s="13" t="s">
        <v>458</v>
      </c>
      <c r="D399" s="13" t="s">
        <v>448</v>
      </c>
      <c r="E399" s="29" t="s">
        <v>279</v>
      </c>
      <c r="F399" s="9"/>
      <c r="G399" s="19" t="s">
        <v>408</v>
      </c>
      <c r="H399" s="35">
        <f>H400</f>
        <v>3</v>
      </c>
      <c r="I399" s="35">
        <f>I400</f>
        <v>3</v>
      </c>
      <c r="J399" s="35">
        <f>J400</f>
        <v>3</v>
      </c>
      <c r="K399" s="90"/>
      <c r="L399" s="123"/>
    </row>
    <row r="400" spans="1:12" ht="25.5">
      <c r="A400" s="18"/>
      <c r="B400" s="13" t="s">
        <v>307</v>
      </c>
      <c r="C400" s="13" t="s">
        <v>458</v>
      </c>
      <c r="D400" s="13" t="s">
        <v>448</v>
      </c>
      <c r="E400" s="29" t="str">
        <f>E399</f>
        <v>032022035Г</v>
      </c>
      <c r="F400" s="9" t="s">
        <v>16</v>
      </c>
      <c r="G400" s="19" t="s">
        <v>5</v>
      </c>
      <c r="H400" s="35">
        <v>3</v>
      </c>
      <c r="I400" s="35">
        <v>3</v>
      </c>
      <c r="J400" s="35">
        <v>3</v>
      </c>
      <c r="K400" s="90"/>
      <c r="L400" s="123"/>
    </row>
    <row r="401" spans="1:12" ht="51">
      <c r="A401" s="18"/>
      <c r="B401" s="13" t="s">
        <v>307</v>
      </c>
      <c r="C401" s="13" t="s">
        <v>458</v>
      </c>
      <c r="D401" s="13" t="s">
        <v>448</v>
      </c>
      <c r="E401" s="13" t="s">
        <v>101</v>
      </c>
      <c r="F401" s="13"/>
      <c r="G401" s="14" t="s">
        <v>380</v>
      </c>
      <c r="H401" s="112">
        <f aca="true" t="shared" si="35" ref="H401:J403">H402</f>
        <v>11</v>
      </c>
      <c r="I401" s="112">
        <f t="shared" si="35"/>
        <v>11</v>
      </c>
      <c r="J401" s="112">
        <f t="shared" si="35"/>
        <v>11</v>
      </c>
      <c r="K401" s="90"/>
      <c r="L401" s="123"/>
    </row>
    <row r="402" spans="1:12" ht="38.25">
      <c r="A402" s="18"/>
      <c r="B402" s="13" t="s">
        <v>307</v>
      </c>
      <c r="C402" s="13" t="s">
        <v>458</v>
      </c>
      <c r="D402" s="13" t="s">
        <v>448</v>
      </c>
      <c r="E402" s="13" t="s">
        <v>102</v>
      </c>
      <c r="F402" s="18"/>
      <c r="G402" s="14" t="s">
        <v>393</v>
      </c>
      <c r="H402" s="112">
        <f t="shared" si="35"/>
        <v>11</v>
      </c>
      <c r="I402" s="112">
        <f t="shared" si="35"/>
        <v>11</v>
      </c>
      <c r="J402" s="112">
        <f t="shared" si="35"/>
        <v>11</v>
      </c>
      <c r="K402" s="90"/>
      <c r="L402" s="123"/>
    </row>
    <row r="403" spans="1:12" ht="25.5">
      <c r="A403" s="18"/>
      <c r="B403" s="13" t="s">
        <v>307</v>
      </c>
      <c r="C403" s="13" t="s">
        <v>458</v>
      </c>
      <c r="D403" s="13" t="s">
        <v>448</v>
      </c>
      <c r="E403" s="13" t="s">
        <v>104</v>
      </c>
      <c r="F403" s="18"/>
      <c r="G403" s="14" t="s">
        <v>7</v>
      </c>
      <c r="H403" s="112">
        <f t="shared" si="35"/>
        <v>11</v>
      </c>
      <c r="I403" s="112">
        <f t="shared" si="35"/>
        <v>11</v>
      </c>
      <c r="J403" s="112">
        <f t="shared" si="35"/>
        <v>11</v>
      </c>
      <c r="K403" s="90"/>
      <c r="L403" s="123"/>
    </row>
    <row r="404" spans="1:12" ht="25.5">
      <c r="A404" s="18"/>
      <c r="B404" s="13" t="s">
        <v>307</v>
      </c>
      <c r="C404" s="13" t="s">
        <v>458</v>
      </c>
      <c r="D404" s="13" t="s">
        <v>448</v>
      </c>
      <c r="E404" s="13" t="s">
        <v>104</v>
      </c>
      <c r="F404" s="9" t="s">
        <v>16</v>
      </c>
      <c r="G404" s="19" t="s">
        <v>5</v>
      </c>
      <c r="H404" s="112">
        <v>11</v>
      </c>
      <c r="I404" s="112">
        <v>11</v>
      </c>
      <c r="J404" s="112">
        <v>11</v>
      </c>
      <c r="K404" s="90"/>
      <c r="L404" s="123"/>
    </row>
    <row r="405" spans="1:12" ht="12.75">
      <c r="A405" s="18"/>
      <c r="B405" s="13" t="s">
        <v>307</v>
      </c>
      <c r="C405" s="13" t="s">
        <v>458</v>
      </c>
      <c r="D405" s="13" t="s">
        <v>451</v>
      </c>
      <c r="E405" s="18"/>
      <c r="F405" s="18"/>
      <c r="G405" s="14" t="s">
        <v>502</v>
      </c>
      <c r="H405" s="35">
        <f aca="true" t="shared" si="36" ref="H405:J406">H406</f>
        <v>5380.235000000001</v>
      </c>
      <c r="I405" s="38">
        <f t="shared" si="36"/>
        <v>5376.183000000001</v>
      </c>
      <c r="J405" s="38">
        <f t="shared" si="36"/>
        <v>5376.183000000001</v>
      </c>
      <c r="L405" s="113"/>
    </row>
    <row r="406" spans="1:12" ht="25.5">
      <c r="A406" s="18"/>
      <c r="B406" s="13" t="s">
        <v>307</v>
      </c>
      <c r="C406" s="13" t="s">
        <v>458</v>
      </c>
      <c r="D406" s="13" t="s">
        <v>451</v>
      </c>
      <c r="E406" s="13" t="s">
        <v>37</v>
      </c>
      <c r="F406" s="18"/>
      <c r="G406" s="14" t="s">
        <v>385</v>
      </c>
      <c r="H406" s="35">
        <f t="shared" si="36"/>
        <v>5380.235000000001</v>
      </c>
      <c r="I406" s="35">
        <f t="shared" si="36"/>
        <v>5376.183000000001</v>
      </c>
      <c r="J406" s="35">
        <f t="shared" si="36"/>
        <v>5376.183000000001</v>
      </c>
      <c r="L406" s="113"/>
    </row>
    <row r="407" spans="1:12" ht="12.75">
      <c r="A407" s="18"/>
      <c r="B407" s="13" t="s">
        <v>307</v>
      </c>
      <c r="C407" s="13" t="s">
        <v>458</v>
      </c>
      <c r="D407" s="13" t="s">
        <v>451</v>
      </c>
      <c r="E407" s="13" t="s">
        <v>41</v>
      </c>
      <c r="F407" s="13"/>
      <c r="G407" s="14" t="s">
        <v>19</v>
      </c>
      <c r="H407" s="35">
        <f>H408+H412</f>
        <v>5380.235000000001</v>
      </c>
      <c r="I407" s="35">
        <f>I408+I412</f>
        <v>5376.183000000001</v>
      </c>
      <c r="J407" s="35">
        <f>J408+J412</f>
        <v>5376.183000000001</v>
      </c>
      <c r="K407" s="35">
        <f>K408+K412</f>
        <v>0</v>
      </c>
      <c r="L407" s="113"/>
    </row>
    <row r="408" spans="1:12" ht="12.75">
      <c r="A408" s="18"/>
      <c r="B408" s="13" t="s">
        <v>307</v>
      </c>
      <c r="C408" s="13" t="s">
        <v>458</v>
      </c>
      <c r="D408" s="13" t="s">
        <v>451</v>
      </c>
      <c r="E408" s="13" t="s">
        <v>120</v>
      </c>
      <c r="F408" s="13"/>
      <c r="G408" s="14" t="s">
        <v>8</v>
      </c>
      <c r="H408" s="35">
        <f>H409+H410+H411</f>
        <v>1915.323</v>
      </c>
      <c r="I408" s="35">
        <f>I409+I410</f>
        <v>1911.2710000000002</v>
      </c>
      <c r="J408" s="35">
        <f>J409+J410</f>
        <v>1911.2710000000002</v>
      </c>
      <c r="L408" s="113"/>
    </row>
    <row r="409" spans="1:12" ht="38.25">
      <c r="A409" s="18"/>
      <c r="B409" s="13" t="s">
        <v>307</v>
      </c>
      <c r="C409" s="13" t="s">
        <v>458</v>
      </c>
      <c r="D409" s="13" t="s">
        <v>451</v>
      </c>
      <c r="E409" s="13" t="str">
        <f>E408</f>
        <v>039012003Д</v>
      </c>
      <c r="F409" s="13" t="s">
        <v>9</v>
      </c>
      <c r="G409" s="19" t="s">
        <v>11</v>
      </c>
      <c r="H409" s="35">
        <v>1768.257</v>
      </c>
      <c r="I409" s="35">
        <v>1768.257</v>
      </c>
      <c r="J409" s="35">
        <v>1768.257</v>
      </c>
      <c r="K409" s="89"/>
      <c r="L409" s="113"/>
    </row>
    <row r="410" spans="1:12" ht="12.75">
      <c r="A410" s="18"/>
      <c r="B410" s="13" t="s">
        <v>307</v>
      </c>
      <c r="C410" s="13" t="s">
        <v>458</v>
      </c>
      <c r="D410" s="13" t="s">
        <v>451</v>
      </c>
      <c r="E410" s="13" t="str">
        <f>E409</f>
        <v>039012003Д</v>
      </c>
      <c r="F410" s="13" t="s">
        <v>12</v>
      </c>
      <c r="G410" s="19" t="s">
        <v>13</v>
      </c>
      <c r="H410" s="35">
        <v>143.014</v>
      </c>
      <c r="I410" s="35">
        <v>143.014</v>
      </c>
      <c r="J410" s="35">
        <v>143.014</v>
      </c>
      <c r="K410" s="89"/>
      <c r="L410" s="113"/>
    </row>
    <row r="411" spans="1:12" ht="12.75">
      <c r="A411" s="18"/>
      <c r="B411" s="13" t="s">
        <v>307</v>
      </c>
      <c r="C411" s="13" t="s">
        <v>458</v>
      </c>
      <c r="D411" s="13" t="s">
        <v>451</v>
      </c>
      <c r="E411" s="13" t="str">
        <f>E410</f>
        <v>039012003Д</v>
      </c>
      <c r="F411" s="13" t="s">
        <v>498</v>
      </c>
      <c r="G411" s="19" t="s">
        <v>503</v>
      </c>
      <c r="H411" s="35">
        <v>4.052</v>
      </c>
      <c r="I411" s="35">
        <v>0</v>
      </c>
      <c r="J411" s="35">
        <v>0</v>
      </c>
      <c r="K411" s="90"/>
      <c r="L411" s="113"/>
    </row>
    <row r="412" spans="1:12" ht="25.5">
      <c r="A412" s="18"/>
      <c r="B412" s="13" t="s">
        <v>307</v>
      </c>
      <c r="C412" s="13" t="s">
        <v>458</v>
      </c>
      <c r="D412" s="13" t="s">
        <v>451</v>
      </c>
      <c r="E412" s="29" t="s">
        <v>128</v>
      </c>
      <c r="F412" s="13"/>
      <c r="G412" s="19" t="s">
        <v>210</v>
      </c>
      <c r="H412" s="35">
        <f>H413+H414</f>
        <v>3464.9120000000003</v>
      </c>
      <c r="I412" s="35">
        <f>I413+I414</f>
        <v>3464.9120000000003</v>
      </c>
      <c r="J412" s="35">
        <f>J413+J414</f>
        <v>3464.9120000000003</v>
      </c>
      <c r="L412" s="123"/>
    </row>
    <row r="413" spans="1:12" ht="38.25">
      <c r="A413" s="18"/>
      <c r="B413" s="13" t="s">
        <v>307</v>
      </c>
      <c r="C413" s="13" t="s">
        <v>458</v>
      </c>
      <c r="D413" s="13" t="s">
        <v>451</v>
      </c>
      <c r="E413" s="29" t="str">
        <f>E412</f>
        <v>039012006Д</v>
      </c>
      <c r="F413" s="13" t="s">
        <v>9</v>
      </c>
      <c r="G413" s="19" t="s">
        <v>11</v>
      </c>
      <c r="H413" s="35">
        <v>3375.074</v>
      </c>
      <c r="I413" s="35">
        <v>3375.074</v>
      </c>
      <c r="J413" s="35">
        <v>3375.074</v>
      </c>
      <c r="K413" s="89"/>
      <c r="L413" s="113"/>
    </row>
    <row r="414" spans="1:12" ht="12.75">
      <c r="A414" s="18"/>
      <c r="B414" s="13" t="s">
        <v>307</v>
      </c>
      <c r="C414" s="13" t="s">
        <v>458</v>
      </c>
      <c r="D414" s="13" t="s">
        <v>451</v>
      </c>
      <c r="E414" s="29" t="str">
        <f>E413</f>
        <v>039012006Д</v>
      </c>
      <c r="F414" s="13" t="s">
        <v>12</v>
      </c>
      <c r="G414" s="19" t="s">
        <v>13</v>
      </c>
      <c r="H414" s="35">
        <v>89.838</v>
      </c>
      <c r="I414" s="35">
        <v>89.838</v>
      </c>
      <c r="J414" s="35">
        <v>89.838</v>
      </c>
      <c r="K414" s="90"/>
      <c r="L414" s="113"/>
    </row>
    <row r="415" spans="1:12" ht="12.75">
      <c r="A415" s="18"/>
      <c r="B415" s="13" t="s">
        <v>307</v>
      </c>
      <c r="C415" s="13" t="s">
        <v>461</v>
      </c>
      <c r="D415" s="13"/>
      <c r="E415" s="13"/>
      <c r="F415" s="13"/>
      <c r="G415" s="14" t="s">
        <v>462</v>
      </c>
      <c r="H415" s="35">
        <f aca="true" t="shared" si="37" ref="H415:J419">H416</f>
        <v>126</v>
      </c>
      <c r="I415" s="38">
        <f t="shared" si="37"/>
        <v>126</v>
      </c>
      <c r="J415" s="38">
        <f t="shared" si="37"/>
        <v>126</v>
      </c>
      <c r="L415" s="113"/>
    </row>
    <row r="416" spans="1:12" ht="12.75">
      <c r="A416" s="18"/>
      <c r="B416" s="13" t="s">
        <v>307</v>
      </c>
      <c r="C416" s="2" t="s">
        <v>461</v>
      </c>
      <c r="D416" s="2" t="s">
        <v>488</v>
      </c>
      <c r="E416" s="2"/>
      <c r="F416" s="2"/>
      <c r="G416" s="124" t="s">
        <v>489</v>
      </c>
      <c r="H416" s="35">
        <f t="shared" si="37"/>
        <v>126</v>
      </c>
      <c r="I416" s="38">
        <f t="shared" si="37"/>
        <v>126</v>
      </c>
      <c r="J416" s="38">
        <f t="shared" si="37"/>
        <v>126</v>
      </c>
      <c r="L416" s="113"/>
    </row>
    <row r="417" spans="1:12" ht="12.75">
      <c r="A417" s="18"/>
      <c r="B417" s="13" t="s">
        <v>307</v>
      </c>
      <c r="C417" s="2" t="s">
        <v>461</v>
      </c>
      <c r="D417" s="2" t="s">
        <v>488</v>
      </c>
      <c r="E417" s="13" t="s">
        <v>55</v>
      </c>
      <c r="F417" s="13"/>
      <c r="G417" s="14" t="s">
        <v>6</v>
      </c>
      <c r="H417" s="35">
        <f t="shared" si="37"/>
        <v>126</v>
      </c>
      <c r="I417" s="38">
        <f t="shared" si="37"/>
        <v>126</v>
      </c>
      <c r="J417" s="38">
        <f t="shared" si="37"/>
        <v>126</v>
      </c>
      <c r="L417" s="113"/>
    </row>
    <row r="418" spans="1:12" ht="12.75">
      <c r="A418" s="18"/>
      <c r="B418" s="13" t="s">
        <v>307</v>
      </c>
      <c r="C418" s="13" t="s">
        <v>461</v>
      </c>
      <c r="D418" s="13" t="s">
        <v>488</v>
      </c>
      <c r="E418" s="13" t="s">
        <v>57</v>
      </c>
      <c r="F418" s="13"/>
      <c r="G418" s="14" t="s">
        <v>423</v>
      </c>
      <c r="H418" s="35">
        <f t="shared" si="37"/>
        <v>126</v>
      </c>
      <c r="I418" s="38">
        <f t="shared" si="37"/>
        <v>126</v>
      </c>
      <c r="J418" s="38">
        <f t="shared" si="37"/>
        <v>126</v>
      </c>
      <c r="L418" s="113"/>
    </row>
    <row r="419" spans="1:12" ht="63.75">
      <c r="A419" s="18"/>
      <c r="B419" s="13" t="s">
        <v>307</v>
      </c>
      <c r="C419" s="2" t="s">
        <v>461</v>
      </c>
      <c r="D419" s="2" t="s">
        <v>488</v>
      </c>
      <c r="E419" s="13" t="s">
        <v>173</v>
      </c>
      <c r="F419" s="13"/>
      <c r="G419" s="14" t="str">
        <f>G513</f>
        <v>Осуществление государственных полномочий Тверской области по предоставлению  компенсации расходов по оплате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за счёт средств областного бюджета</v>
      </c>
      <c r="H419" s="35">
        <f t="shared" si="37"/>
        <v>126</v>
      </c>
      <c r="I419" s="38">
        <f t="shared" si="37"/>
        <v>126</v>
      </c>
      <c r="J419" s="38">
        <f t="shared" si="37"/>
        <v>126</v>
      </c>
      <c r="L419" s="113"/>
    </row>
    <row r="420" spans="1:12" ht="12.75">
      <c r="A420" s="18"/>
      <c r="B420" s="13" t="s">
        <v>307</v>
      </c>
      <c r="C420" s="13" t="s">
        <v>461</v>
      </c>
      <c r="D420" s="13" t="s">
        <v>488</v>
      </c>
      <c r="E420" s="13" t="str">
        <f>E419</f>
        <v>9940010560</v>
      </c>
      <c r="F420" s="31">
        <v>300</v>
      </c>
      <c r="G420" s="19" t="s">
        <v>15</v>
      </c>
      <c r="H420" s="35">
        <v>126</v>
      </c>
      <c r="I420" s="115">
        <v>126</v>
      </c>
      <c r="J420" s="115">
        <v>126</v>
      </c>
      <c r="K420" s="89"/>
      <c r="L420" s="113"/>
    </row>
    <row r="421" spans="1:12" ht="12.75">
      <c r="A421" s="18"/>
      <c r="B421" s="13" t="s">
        <v>307</v>
      </c>
      <c r="C421" s="13" t="s">
        <v>486</v>
      </c>
      <c r="D421" s="13"/>
      <c r="E421" s="13"/>
      <c r="F421" s="13"/>
      <c r="G421" s="19" t="s">
        <v>35</v>
      </c>
      <c r="H421" s="35">
        <f aca="true" t="shared" si="38" ref="H421:J423">H422</f>
        <v>1448</v>
      </c>
      <c r="I421" s="35">
        <f t="shared" si="38"/>
        <v>1400</v>
      </c>
      <c r="J421" s="35">
        <f t="shared" si="38"/>
        <v>1400</v>
      </c>
      <c r="L421" s="113"/>
    </row>
    <row r="422" spans="1:12" ht="12.75">
      <c r="A422" s="18"/>
      <c r="B422" s="13" t="s">
        <v>307</v>
      </c>
      <c r="C422" s="13" t="s">
        <v>486</v>
      </c>
      <c r="D422" s="13" t="s">
        <v>450</v>
      </c>
      <c r="E422" s="13"/>
      <c r="F422" s="13"/>
      <c r="G422" s="19" t="s">
        <v>36</v>
      </c>
      <c r="H422" s="35">
        <f t="shared" si="38"/>
        <v>1448</v>
      </c>
      <c r="I422" s="35">
        <f t="shared" si="38"/>
        <v>1400</v>
      </c>
      <c r="J422" s="35">
        <f t="shared" si="38"/>
        <v>1400</v>
      </c>
      <c r="L422" s="113"/>
    </row>
    <row r="423" spans="1:12" ht="38.25">
      <c r="A423" s="18"/>
      <c r="B423" s="13" t="s">
        <v>307</v>
      </c>
      <c r="C423" s="13" t="s">
        <v>486</v>
      </c>
      <c r="D423" s="13" t="s">
        <v>450</v>
      </c>
      <c r="E423" s="13" t="s">
        <v>85</v>
      </c>
      <c r="F423" s="13"/>
      <c r="G423" s="14" t="s">
        <v>384</v>
      </c>
      <c r="H423" s="35">
        <f t="shared" si="38"/>
        <v>1448</v>
      </c>
      <c r="I423" s="35">
        <f t="shared" si="38"/>
        <v>1400</v>
      </c>
      <c r="J423" s="35">
        <f t="shared" si="38"/>
        <v>1400</v>
      </c>
      <c r="L423" s="113"/>
    </row>
    <row r="424" spans="1:12" ht="25.5">
      <c r="A424" s="18"/>
      <c r="B424" s="13" t="s">
        <v>307</v>
      </c>
      <c r="C424" s="13" t="s">
        <v>486</v>
      </c>
      <c r="D424" s="13" t="s">
        <v>450</v>
      </c>
      <c r="E424" s="13" t="s">
        <v>86</v>
      </c>
      <c r="F424" s="13"/>
      <c r="G424" s="14" t="s">
        <v>381</v>
      </c>
      <c r="H424" s="35">
        <f>H425+H427+H429</f>
        <v>1448</v>
      </c>
      <c r="I424" s="35">
        <f>I425+I427+I429</f>
        <v>1400</v>
      </c>
      <c r="J424" s="35">
        <f>J425+J427+J429</f>
        <v>1400</v>
      </c>
      <c r="L424" s="113"/>
    </row>
    <row r="425" spans="1:12" ht="38.25">
      <c r="A425" s="18"/>
      <c r="B425" s="13" t="s">
        <v>307</v>
      </c>
      <c r="C425" s="13" t="s">
        <v>486</v>
      </c>
      <c r="D425" s="13" t="s">
        <v>450</v>
      </c>
      <c r="E425" s="13" t="s">
        <v>184</v>
      </c>
      <c r="F425" s="13"/>
      <c r="G425" s="14" t="s">
        <v>409</v>
      </c>
      <c r="H425" s="35">
        <f>H426</f>
        <v>200</v>
      </c>
      <c r="I425" s="35">
        <f>I426</f>
        <v>200</v>
      </c>
      <c r="J425" s="35">
        <f>J426</f>
        <v>200</v>
      </c>
      <c r="L425" s="113"/>
    </row>
    <row r="426" spans="1:12" ht="12.75">
      <c r="A426" s="18"/>
      <c r="B426" s="13" t="s">
        <v>307</v>
      </c>
      <c r="C426" s="13" t="s">
        <v>486</v>
      </c>
      <c r="D426" s="13" t="s">
        <v>450</v>
      </c>
      <c r="E426" s="13" t="str">
        <f>E425</f>
        <v>181012003Б</v>
      </c>
      <c r="F426" s="13" t="s">
        <v>12</v>
      </c>
      <c r="G426" s="19" t="s">
        <v>13</v>
      </c>
      <c r="H426" s="35">
        <v>200</v>
      </c>
      <c r="I426" s="35">
        <v>200</v>
      </c>
      <c r="J426" s="35">
        <v>200</v>
      </c>
      <c r="K426" s="89"/>
      <c r="L426" s="113"/>
    </row>
    <row r="427" spans="1:12" ht="38.25">
      <c r="A427" s="18"/>
      <c r="B427" s="13" t="s">
        <v>307</v>
      </c>
      <c r="C427" s="13" t="s">
        <v>486</v>
      </c>
      <c r="D427" s="13" t="s">
        <v>450</v>
      </c>
      <c r="E427" s="13" t="s">
        <v>185</v>
      </c>
      <c r="F427" s="13"/>
      <c r="G427" s="14" t="s">
        <v>332</v>
      </c>
      <c r="H427" s="35">
        <f>H428</f>
        <v>300</v>
      </c>
      <c r="I427" s="35">
        <f>I428</f>
        <v>300</v>
      </c>
      <c r="J427" s="35">
        <f>J428</f>
        <v>300</v>
      </c>
      <c r="L427" s="113"/>
    </row>
    <row r="428" spans="1:12" ht="12.75">
      <c r="A428" s="18"/>
      <c r="B428" s="13" t="s">
        <v>307</v>
      </c>
      <c r="C428" s="13" t="s">
        <v>486</v>
      </c>
      <c r="D428" s="13" t="s">
        <v>450</v>
      </c>
      <c r="E428" s="13" t="str">
        <f>E427</f>
        <v>181012004Б</v>
      </c>
      <c r="F428" s="13" t="s">
        <v>12</v>
      </c>
      <c r="G428" s="19" t="s">
        <v>13</v>
      </c>
      <c r="H428" s="35">
        <v>300</v>
      </c>
      <c r="I428" s="35">
        <v>300</v>
      </c>
      <c r="J428" s="35">
        <v>300</v>
      </c>
      <c r="K428" s="89"/>
      <c r="L428" s="113"/>
    </row>
    <row r="429" spans="1:12" ht="25.5">
      <c r="A429" s="18"/>
      <c r="B429" s="13" t="s">
        <v>307</v>
      </c>
      <c r="C429" s="13" t="s">
        <v>486</v>
      </c>
      <c r="D429" s="13" t="s">
        <v>450</v>
      </c>
      <c r="E429" s="13" t="s">
        <v>186</v>
      </c>
      <c r="F429" s="13"/>
      <c r="G429" s="19" t="s">
        <v>406</v>
      </c>
      <c r="H429" s="35">
        <f>H430</f>
        <v>948</v>
      </c>
      <c r="I429" s="35">
        <f>I430</f>
        <v>900</v>
      </c>
      <c r="J429" s="35">
        <f>J430</f>
        <v>900</v>
      </c>
      <c r="K429" s="90"/>
      <c r="L429" s="113"/>
    </row>
    <row r="430" spans="1:12" ht="12.75">
      <c r="A430" s="18"/>
      <c r="B430" s="13" t="s">
        <v>307</v>
      </c>
      <c r="C430" s="13" t="s">
        <v>486</v>
      </c>
      <c r="D430" s="13" t="s">
        <v>450</v>
      </c>
      <c r="E430" s="13" t="str">
        <f>E429</f>
        <v>181012006Б</v>
      </c>
      <c r="F430" s="13" t="s">
        <v>12</v>
      </c>
      <c r="G430" s="19" t="s">
        <v>13</v>
      </c>
      <c r="H430" s="35">
        <v>948</v>
      </c>
      <c r="I430" s="35">
        <v>900</v>
      </c>
      <c r="J430" s="35">
        <v>900</v>
      </c>
      <c r="K430" s="90"/>
      <c r="L430" s="113"/>
    </row>
    <row r="431" spans="1:12" ht="25.5">
      <c r="A431" s="109">
        <v>4</v>
      </c>
      <c r="B431" s="117" t="s">
        <v>308</v>
      </c>
      <c r="C431" s="13"/>
      <c r="D431" s="13"/>
      <c r="E431" s="13"/>
      <c r="F431" s="13"/>
      <c r="G431" s="118" t="s">
        <v>309</v>
      </c>
      <c r="H431" s="119">
        <f>H445+H509+H432</f>
        <v>200435.83799999996</v>
      </c>
      <c r="I431" s="119">
        <f>I445+I509+I432</f>
        <v>193760.705</v>
      </c>
      <c r="J431" s="119">
        <f>J445+J509+J432</f>
        <v>194315.27099999998</v>
      </c>
      <c r="L431" s="113"/>
    </row>
    <row r="432" spans="1:12" ht="12.75">
      <c r="A432" s="109"/>
      <c r="B432" s="13" t="s">
        <v>308</v>
      </c>
      <c r="C432" s="13" t="s">
        <v>488</v>
      </c>
      <c r="D432" s="13"/>
      <c r="E432" s="13"/>
      <c r="F432" s="13"/>
      <c r="G432" s="14" t="s">
        <v>431</v>
      </c>
      <c r="H432" s="35">
        <f aca="true" t="shared" si="39" ref="H432:J436">H433</f>
        <v>1496.733</v>
      </c>
      <c r="I432" s="35">
        <f t="shared" si="39"/>
        <v>50</v>
      </c>
      <c r="J432" s="35">
        <f t="shared" si="39"/>
        <v>50</v>
      </c>
      <c r="L432" s="113"/>
    </row>
    <row r="433" spans="1:12" ht="25.5">
      <c r="A433" s="109"/>
      <c r="B433" s="13" t="s">
        <v>308</v>
      </c>
      <c r="C433" s="48" t="s">
        <v>488</v>
      </c>
      <c r="D433" s="48" t="s">
        <v>490</v>
      </c>
      <c r="E433" s="48"/>
      <c r="F433" s="48"/>
      <c r="G433" s="6" t="s">
        <v>131</v>
      </c>
      <c r="H433" s="35">
        <f>H434+H438</f>
        <v>1496.733</v>
      </c>
      <c r="I433" s="35">
        <f>I434+I438</f>
        <v>50</v>
      </c>
      <c r="J433" s="35">
        <f>J434+J438</f>
        <v>50</v>
      </c>
      <c r="K433" s="35">
        <f>K434+K438</f>
        <v>0</v>
      </c>
      <c r="L433" s="113"/>
    </row>
    <row r="434" spans="1:12" ht="38.25">
      <c r="A434" s="109"/>
      <c r="B434" s="13" t="s">
        <v>308</v>
      </c>
      <c r="C434" s="48" t="s">
        <v>488</v>
      </c>
      <c r="D434" s="48" t="s">
        <v>490</v>
      </c>
      <c r="E434" s="48" t="s">
        <v>245</v>
      </c>
      <c r="F434" s="48"/>
      <c r="G434" s="6" t="s">
        <v>312</v>
      </c>
      <c r="H434" s="35">
        <f t="shared" si="39"/>
        <v>1446.733</v>
      </c>
      <c r="I434" s="35">
        <f t="shared" si="39"/>
        <v>0</v>
      </c>
      <c r="J434" s="35">
        <f t="shared" si="39"/>
        <v>0</v>
      </c>
      <c r="L434" s="113"/>
    </row>
    <row r="435" spans="1:12" ht="25.5">
      <c r="A435" s="109"/>
      <c r="B435" s="13" t="s">
        <v>308</v>
      </c>
      <c r="C435" s="48" t="s">
        <v>488</v>
      </c>
      <c r="D435" s="48" t="s">
        <v>490</v>
      </c>
      <c r="E435" s="48" t="s">
        <v>506</v>
      </c>
      <c r="F435" s="48"/>
      <c r="G435" s="11" t="s">
        <v>510</v>
      </c>
      <c r="H435" s="35">
        <f t="shared" si="39"/>
        <v>1446.733</v>
      </c>
      <c r="I435" s="35">
        <f t="shared" si="39"/>
        <v>0</v>
      </c>
      <c r="J435" s="35">
        <f t="shared" si="39"/>
        <v>0</v>
      </c>
      <c r="L435" s="113"/>
    </row>
    <row r="436" spans="1:12" ht="12.75">
      <c r="A436" s="109"/>
      <c r="B436" s="13" t="s">
        <v>308</v>
      </c>
      <c r="C436" s="48" t="s">
        <v>488</v>
      </c>
      <c r="D436" s="48" t="s">
        <v>490</v>
      </c>
      <c r="E436" s="129">
        <v>2330320002</v>
      </c>
      <c r="F436" s="48"/>
      <c r="G436" s="11" t="s">
        <v>247</v>
      </c>
      <c r="H436" s="35">
        <f t="shared" si="39"/>
        <v>1446.733</v>
      </c>
      <c r="I436" s="35">
        <f t="shared" si="39"/>
        <v>0</v>
      </c>
      <c r="J436" s="35">
        <f t="shared" si="39"/>
        <v>0</v>
      </c>
      <c r="L436" s="113"/>
    </row>
    <row r="437" spans="1:12" ht="25.5">
      <c r="A437" s="109"/>
      <c r="B437" s="13" t="s">
        <v>308</v>
      </c>
      <c r="C437" s="48" t="s">
        <v>488</v>
      </c>
      <c r="D437" s="48" t="s">
        <v>490</v>
      </c>
      <c r="E437" s="129">
        <f>E436</f>
        <v>2330320002</v>
      </c>
      <c r="F437" s="9" t="s">
        <v>16</v>
      </c>
      <c r="G437" s="74" t="s">
        <v>176</v>
      </c>
      <c r="H437" s="35">
        <v>1446.733</v>
      </c>
      <c r="I437" s="35">
        <v>0</v>
      </c>
      <c r="J437" s="35">
        <v>0</v>
      </c>
      <c r="L437" s="113"/>
    </row>
    <row r="438" spans="1:12" ht="54" customHeight="1">
      <c r="A438" s="109"/>
      <c r="B438" s="13" t="s">
        <v>308</v>
      </c>
      <c r="C438" s="48" t="s">
        <v>488</v>
      </c>
      <c r="D438" s="48" t="s">
        <v>490</v>
      </c>
      <c r="E438" s="48" t="str">
        <f>E131</f>
        <v>2600000000</v>
      </c>
      <c r="F438" s="9"/>
      <c r="G438" s="201" t="str">
        <f>G131</f>
        <v>Муниципальная программа Спировского муниципального округа Тверской области "Профилактика безнадзорности и правонарушений несовершеннолетних на территории Спировского муниципального округа" на 2023-2028 годы</v>
      </c>
      <c r="H438" s="35">
        <f>H439+H442</f>
        <v>50</v>
      </c>
      <c r="I438" s="35">
        <f>I439+I442</f>
        <v>50</v>
      </c>
      <c r="J438" s="35">
        <f>J439+J442</f>
        <v>50</v>
      </c>
      <c r="L438" s="113"/>
    </row>
    <row r="439" spans="1:12" ht="25.5">
      <c r="A439" s="109"/>
      <c r="B439" s="13" t="s">
        <v>308</v>
      </c>
      <c r="C439" s="48" t="s">
        <v>488</v>
      </c>
      <c r="D439" s="48" t="s">
        <v>490</v>
      </c>
      <c r="E439" s="129">
        <v>2630000000</v>
      </c>
      <c r="F439" s="9"/>
      <c r="G439" s="203" t="s">
        <v>536</v>
      </c>
      <c r="H439" s="35">
        <f aca="true" t="shared" si="40" ref="H439:J440">H440</f>
        <v>30</v>
      </c>
      <c r="I439" s="35">
        <f t="shared" si="40"/>
        <v>30</v>
      </c>
      <c r="J439" s="35">
        <f t="shared" si="40"/>
        <v>30</v>
      </c>
      <c r="L439" s="113"/>
    </row>
    <row r="440" spans="1:12" ht="25.5">
      <c r="A440" s="109"/>
      <c r="B440" s="13" t="s">
        <v>308</v>
      </c>
      <c r="C440" s="48" t="s">
        <v>488</v>
      </c>
      <c r="D440" s="48" t="s">
        <v>490</v>
      </c>
      <c r="E440" s="129">
        <v>2630120013</v>
      </c>
      <c r="F440" s="9"/>
      <c r="G440" s="202" t="s">
        <v>542</v>
      </c>
      <c r="H440" s="35">
        <f t="shared" si="40"/>
        <v>30</v>
      </c>
      <c r="I440" s="35">
        <f t="shared" si="40"/>
        <v>30</v>
      </c>
      <c r="J440" s="35">
        <f t="shared" si="40"/>
        <v>30</v>
      </c>
      <c r="L440" s="113"/>
    </row>
    <row r="441" spans="1:12" ht="25.5">
      <c r="A441" s="109"/>
      <c r="B441" s="13" t="s">
        <v>308</v>
      </c>
      <c r="C441" s="48" t="s">
        <v>488</v>
      </c>
      <c r="D441" s="48" t="s">
        <v>490</v>
      </c>
      <c r="E441" s="129">
        <f>E440</f>
        <v>2630120013</v>
      </c>
      <c r="F441" s="9" t="s">
        <v>16</v>
      </c>
      <c r="G441" s="74" t="s">
        <v>176</v>
      </c>
      <c r="H441" s="35">
        <v>30</v>
      </c>
      <c r="I441" s="35">
        <v>30</v>
      </c>
      <c r="J441" s="35">
        <v>30</v>
      </c>
      <c r="L441" s="113"/>
    </row>
    <row r="442" spans="1:12" ht="25.5">
      <c r="A442" s="109"/>
      <c r="B442" s="13" t="s">
        <v>308</v>
      </c>
      <c r="C442" s="48" t="s">
        <v>488</v>
      </c>
      <c r="D442" s="48" t="s">
        <v>490</v>
      </c>
      <c r="E442" s="129">
        <v>2640000000</v>
      </c>
      <c r="F442" s="9"/>
      <c r="G442" s="202" t="s">
        <v>540</v>
      </c>
      <c r="H442" s="35">
        <f aca="true" t="shared" si="41" ref="H442:J443">H443</f>
        <v>20</v>
      </c>
      <c r="I442" s="35">
        <f t="shared" si="41"/>
        <v>20</v>
      </c>
      <c r="J442" s="35">
        <f t="shared" si="41"/>
        <v>20</v>
      </c>
      <c r="L442" s="113"/>
    </row>
    <row r="443" spans="1:12" ht="25.5">
      <c r="A443" s="109"/>
      <c r="B443" s="13" t="s">
        <v>308</v>
      </c>
      <c r="C443" s="48" t="s">
        <v>488</v>
      </c>
      <c r="D443" s="48" t="s">
        <v>490</v>
      </c>
      <c r="E443" s="129">
        <v>2640120014</v>
      </c>
      <c r="F443" s="9"/>
      <c r="G443" s="202" t="s">
        <v>541</v>
      </c>
      <c r="H443" s="35">
        <f t="shared" si="41"/>
        <v>20</v>
      </c>
      <c r="I443" s="35">
        <f t="shared" si="41"/>
        <v>20</v>
      </c>
      <c r="J443" s="35">
        <f t="shared" si="41"/>
        <v>20</v>
      </c>
      <c r="L443" s="113"/>
    </row>
    <row r="444" spans="1:12" ht="25.5">
      <c r="A444" s="109"/>
      <c r="B444" s="13" t="s">
        <v>308</v>
      </c>
      <c r="C444" s="48" t="s">
        <v>488</v>
      </c>
      <c r="D444" s="48" t="s">
        <v>490</v>
      </c>
      <c r="E444" s="129">
        <f>E443</f>
        <v>2640120014</v>
      </c>
      <c r="F444" s="9" t="s">
        <v>16</v>
      </c>
      <c r="G444" s="74" t="s">
        <v>176</v>
      </c>
      <c r="H444" s="35">
        <v>20</v>
      </c>
      <c r="I444" s="35">
        <v>20</v>
      </c>
      <c r="J444" s="35">
        <v>20</v>
      </c>
      <c r="L444" s="113"/>
    </row>
    <row r="445" spans="1:12" ht="12.75">
      <c r="A445" s="109"/>
      <c r="B445" s="13" t="s">
        <v>308</v>
      </c>
      <c r="C445" s="13" t="s">
        <v>454</v>
      </c>
      <c r="D445" s="18"/>
      <c r="E445" s="18"/>
      <c r="F445" s="18"/>
      <c r="G445" s="14" t="s">
        <v>455</v>
      </c>
      <c r="H445" s="112">
        <f>H446+H457+H495+H486</f>
        <v>194135.40499999994</v>
      </c>
      <c r="I445" s="112">
        <f>I446+I457+I495+I486</f>
        <v>188907.00499999998</v>
      </c>
      <c r="J445" s="112">
        <f>J446+J457+J495+J486</f>
        <v>189461.57099999997</v>
      </c>
      <c r="L445" s="113"/>
    </row>
    <row r="446" spans="1:12" ht="12.75">
      <c r="A446" s="109"/>
      <c r="B446" s="13" t="s">
        <v>308</v>
      </c>
      <c r="C446" s="13" t="s">
        <v>454</v>
      </c>
      <c r="D446" s="13" t="s">
        <v>448</v>
      </c>
      <c r="E446" s="18"/>
      <c r="F446" s="18"/>
      <c r="G446" s="14" t="s">
        <v>456</v>
      </c>
      <c r="H446" s="112">
        <f aca="true" t="shared" si="42" ref="H446:J447">H447</f>
        <v>45480.561</v>
      </c>
      <c r="I446" s="112">
        <f t="shared" si="42"/>
        <v>42839.454</v>
      </c>
      <c r="J446" s="112">
        <f t="shared" si="42"/>
        <v>43589</v>
      </c>
      <c r="L446" s="113"/>
    </row>
    <row r="447" spans="1:12" ht="38.25">
      <c r="A447" s="109"/>
      <c r="B447" s="13" t="s">
        <v>308</v>
      </c>
      <c r="C447" s="13" t="s">
        <v>454</v>
      </c>
      <c r="D447" s="13" t="s">
        <v>448</v>
      </c>
      <c r="E447" s="13" t="s">
        <v>50</v>
      </c>
      <c r="F447" s="18"/>
      <c r="G447" s="14" t="s">
        <v>335</v>
      </c>
      <c r="H447" s="112">
        <f t="shared" si="42"/>
        <v>45480.561</v>
      </c>
      <c r="I447" s="114">
        <f t="shared" si="42"/>
        <v>42839.454</v>
      </c>
      <c r="J447" s="114">
        <f t="shared" si="42"/>
        <v>43589</v>
      </c>
      <c r="L447" s="113"/>
    </row>
    <row r="448" spans="1:12" ht="25.5">
      <c r="A448" s="109"/>
      <c r="B448" s="13" t="s">
        <v>308</v>
      </c>
      <c r="C448" s="13" t="s">
        <v>454</v>
      </c>
      <c r="D448" s="13" t="s">
        <v>448</v>
      </c>
      <c r="E448" s="13" t="s">
        <v>116</v>
      </c>
      <c r="F448" s="18"/>
      <c r="G448" s="14" t="s">
        <v>374</v>
      </c>
      <c r="H448" s="112">
        <f>+H449+H453+H455+H451</f>
        <v>45480.561</v>
      </c>
      <c r="I448" s="112">
        <f>+I449+I453+I455+I451</f>
        <v>42839.454</v>
      </c>
      <c r="J448" s="112">
        <f>+J449+J453+J455+J451</f>
        <v>43589</v>
      </c>
      <c r="K448" s="112" t="e">
        <f>+K449+K453+#REF!+K455+#REF!</f>
        <v>#REF!</v>
      </c>
      <c r="L448" s="113"/>
    </row>
    <row r="449" spans="1:12" ht="38.25">
      <c r="A449" s="109"/>
      <c r="B449" s="13" t="s">
        <v>308</v>
      </c>
      <c r="C449" s="13" t="s">
        <v>454</v>
      </c>
      <c r="D449" s="13" t="s">
        <v>448</v>
      </c>
      <c r="E449" s="13" t="s">
        <v>174</v>
      </c>
      <c r="F449" s="9"/>
      <c r="G449" s="14" t="s">
        <v>82</v>
      </c>
      <c r="H449" s="112">
        <f>H450</f>
        <v>20425.6</v>
      </c>
      <c r="I449" s="114">
        <f>I450</f>
        <v>20425.6</v>
      </c>
      <c r="J449" s="114">
        <f>J450</f>
        <v>20425.6</v>
      </c>
      <c r="L449" s="113"/>
    </row>
    <row r="450" spans="1:12" ht="25.5">
      <c r="A450" s="109"/>
      <c r="B450" s="13" t="s">
        <v>308</v>
      </c>
      <c r="C450" s="13" t="s">
        <v>454</v>
      </c>
      <c r="D450" s="13" t="s">
        <v>448</v>
      </c>
      <c r="E450" s="13" t="str">
        <f>E449</f>
        <v>0210110740</v>
      </c>
      <c r="F450" s="9" t="s">
        <v>16</v>
      </c>
      <c r="G450" s="19" t="s">
        <v>5</v>
      </c>
      <c r="H450" s="112">
        <v>20425.6</v>
      </c>
      <c r="I450" s="115">
        <v>20425.6</v>
      </c>
      <c r="J450" s="115">
        <v>20425.6</v>
      </c>
      <c r="K450" s="89"/>
      <c r="L450" s="113"/>
    </row>
    <row r="451" spans="1:12" ht="30" customHeight="1">
      <c r="A451" s="109"/>
      <c r="B451" s="13" t="s">
        <v>308</v>
      </c>
      <c r="C451" s="13" t="s">
        <v>454</v>
      </c>
      <c r="D451" s="13" t="s">
        <v>448</v>
      </c>
      <c r="E451" s="13" t="s">
        <v>252</v>
      </c>
      <c r="F451" s="9"/>
      <c r="G451" s="19" t="s">
        <v>235</v>
      </c>
      <c r="H451" s="112">
        <f>H452</f>
        <v>3247.314</v>
      </c>
      <c r="I451" s="112">
        <f>I452</f>
        <v>150</v>
      </c>
      <c r="J451" s="112">
        <f>J452</f>
        <v>150</v>
      </c>
      <c r="K451" s="90"/>
      <c r="L451" s="113"/>
    </row>
    <row r="452" spans="1:12" ht="25.5">
      <c r="A452" s="109"/>
      <c r="B452" s="13" t="s">
        <v>308</v>
      </c>
      <c r="C452" s="13" t="s">
        <v>454</v>
      </c>
      <c r="D452" s="13" t="s">
        <v>448</v>
      </c>
      <c r="E452" s="13" t="str">
        <f>E451</f>
        <v>021012002В</v>
      </c>
      <c r="F452" s="9" t="s">
        <v>16</v>
      </c>
      <c r="G452" s="19" t="s">
        <v>5</v>
      </c>
      <c r="H452" s="112">
        <v>3247.314</v>
      </c>
      <c r="I452" s="115">
        <v>150</v>
      </c>
      <c r="J452" s="115">
        <v>150</v>
      </c>
      <c r="K452" s="90"/>
      <c r="L452" s="123"/>
    </row>
    <row r="453" spans="1:12" ht="63.75">
      <c r="A453" s="109"/>
      <c r="B453" s="13" t="s">
        <v>308</v>
      </c>
      <c r="C453" s="13" t="s">
        <v>454</v>
      </c>
      <c r="D453" s="13" t="s">
        <v>448</v>
      </c>
      <c r="E453" s="13" t="s">
        <v>119</v>
      </c>
      <c r="F453" s="18"/>
      <c r="G453" s="14" t="s">
        <v>378</v>
      </c>
      <c r="H453" s="112">
        <f>H454</f>
        <v>21607.647</v>
      </c>
      <c r="I453" s="114">
        <f>I454</f>
        <v>22263.854</v>
      </c>
      <c r="J453" s="114">
        <f>J454</f>
        <v>23013.4</v>
      </c>
      <c r="L453" s="113"/>
    </row>
    <row r="454" spans="1:13" ht="25.5">
      <c r="A454" s="109"/>
      <c r="B454" s="13" t="s">
        <v>308</v>
      </c>
      <c r="C454" s="13" t="s">
        <v>454</v>
      </c>
      <c r="D454" s="13" t="s">
        <v>448</v>
      </c>
      <c r="E454" s="13" t="str">
        <f>E453</f>
        <v>021012002Г</v>
      </c>
      <c r="F454" s="9" t="s">
        <v>16</v>
      </c>
      <c r="G454" s="19" t="s">
        <v>5</v>
      </c>
      <c r="H454" s="112">
        <v>21607.647</v>
      </c>
      <c r="I454" s="115">
        <v>22263.854</v>
      </c>
      <c r="J454" s="115">
        <v>23013.4</v>
      </c>
      <c r="K454" s="89"/>
      <c r="L454" s="123"/>
      <c r="M454" s="175"/>
    </row>
    <row r="455" spans="1:12" ht="12.75">
      <c r="A455" s="109"/>
      <c r="B455" s="13" t="s">
        <v>308</v>
      </c>
      <c r="C455" s="13" t="s">
        <v>454</v>
      </c>
      <c r="D455" s="13" t="s">
        <v>448</v>
      </c>
      <c r="E455" s="29" t="s">
        <v>187</v>
      </c>
      <c r="F455" s="9"/>
      <c r="G455" s="19" t="s">
        <v>206</v>
      </c>
      <c r="H455" s="112">
        <f>H456</f>
        <v>200</v>
      </c>
      <c r="I455" s="112">
        <f>I456</f>
        <v>0</v>
      </c>
      <c r="J455" s="112">
        <f>J456</f>
        <v>0</v>
      </c>
      <c r="K455" s="90"/>
      <c r="L455" s="123"/>
    </row>
    <row r="456" spans="1:12" ht="25.5">
      <c r="A456" s="109"/>
      <c r="B456" s="13" t="s">
        <v>308</v>
      </c>
      <c r="C456" s="13" t="s">
        <v>454</v>
      </c>
      <c r="D456" s="13" t="s">
        <v>448</v>
      </c>
      <c r="E456" s="29" t="str">
        <f>E455</f>
        <v>021012029В</v>
      </c>
      <c r="F456" s="9" t="s">
        <v>16</v>
      </c>
      <c r="G456" s="19" t="s">
        <v>5</v>
      </c>
      <c r="H456" s="112">
        <v>200</v>
      </c>
      <c r="I456" s="115">
        <v>0</v>
      </c>
      <c r="J456" s="115">
        <v>0</v>
      </c>
      <c r="K456" s="90"/>
      <c r="L456" s="113"/>
    </row>
    <row r="457" spans="1:13" ht="12.75">
      <c r="A457" s="109"/>
      <c r="B457" s="13" t="s">
        <v>308</v>
      </c>
      <c r="C457" s="13" t="s">
        <v>454</v>
      </c>
      <c r="D457" s="13" t="s">
        <v>450</v>
      </c>
      <c r="E457" s="18"/>
      <c r="F457" s="18"/>
      <c r="G457" s="14" t="s">
        <v>482</v>
      </c>
      <c r="H457" s="112">
        <f>H458+H482</f>
        <v>137891.81699999995</v>
      </c>
      <c r="I457" s="112">
        <f>I458+I482</f>
        <v>135096.76499999998</v>
      </c>
      <c r="J457" s="112">
        <f>J458+J482</f>
        <v>134727.18199999997</v>
      </c>
      <c r="L457" s="113"/>
      <c r="M457" s="175"/>
    </row>
    <row r="458" spans="1:12" ht="38.25">
      <c r="A458" s="109"/>
      <c r="B458" s="13" t="s">
        <v>308</v>
      </c>
      <c r="C458" s="13" t="s">
        <v>454</v>
      </c>
      <c r="D458" s="13" t="s">
        <v>450</v>
      </c>
      <c r="E458" s="13" t="s">
        <v>50</v>
      </c>
      <c r="F458" s="18"/>
      <c r="G458" s="14" t="s">
        <v>335</v>
      </c>
      <c r="H458" s="112">
        <f>H459</f>
        <v>137787.81699999995</v>
      </c>
      <c r="I458" s="114">
        <f>I459</f>
        <v>134992.76499999998</v>
      </c>
      <c r="J458" s="114">
        <f>J459</f>
        <v>134623.18199999997</v>
      </c>
      <c r="L458" s="113"/>
    </row>
    <row r="459" spans="1:12" ht="25.5">
      <c r="A459" s="109"/>
      <c r="B459" s="13" t="s">
        <v>308</v>
      </c>
      <c r="C459" s="13" t="s">
        <v>454</v>
      </c>
      <c r="D459" s="13" t="s">
        <v>450</v>
      </c>
      <c r="E459" s="13" t="s">
        <v>116</v>
      </c>
      <c r="F459" s="18"/>
      <c r="G459" s="14" t="s">
        <v>374</v>
      </c>
      <c r="H459" s="112">
        <f>H464+H460+H474+H466+H472+H480+H468+H470+H476+H462+H478</f>
        <v>137787.81699999995</v>
      </c>
      <c r="I459" s="112">
        <f>I464+I460+I474+I466+I472+I480+I468+I470+I476+I462+I478</f>
        <v>134992.76499999998</v>
      </c>
      <c r="J459" s="112">
        <f>J464+J460+J474+J466+J472+J480+J468+J470+J476+J462+J478</f>
        <v>134623.18199999997</v>
      </c>
      <c r="L459" s="123"/>
    </row>
    <row r="460" spans="1:13" ht="76.5">
      <c r="A460" s="109"/>
      <c r="B460" s="13" t="s">
        <v>308</v>
      </c>
      <c r="C460" s="13" t="s">
        <v>454</v>
      </c>
      <c r="D460" s="13" t="s">
        <v>450</v>
      </c>
      <c r="E460" s="13" t="s">
        <v>175</v>
      </c>
      <c r="F460" s="13"/>
      <c r="G460" s="14" t="s">
        <v>83</v>
      </c>
      <c r="H460" s="112">
        <f>H461</f>
        <v>91148.1</v>
      </c>
      <c r="I460" s="114">
        <f>I461</f>
        <v>91148.1</v>
      </c>
      <c r="J460" s="114">
        <f>J461</f>
        <v>91148.1</v>
      </c>
      <c r="L460" s="113"/>
      <c r="M460" s="175"/>
    </row>
    <row r="461" spans="1:12" ht="25.5">
      <c r="A461" s="109"/>
      <c r="B461" s="13" t="s">
        <v>308</v>
      </c>
      <c r="C461" s="13" t="s">
        <v>454</v>
      </c>
      <c r="D461" s="13" t="s">
        <v>450</v>
      </c>
      <c r="E461" s="13" t="str">
        <f>E460</f>
        <v>0210210750</v>
      </c>
      <c r="F461" s="9" t="s">
        <v>16</v>
      </c>
      <c r="G461" s="19" t="s">
        <v>5</v>
      </c>
      <c r="H461" s="112">
        <v>91148.1</v>
      </c>
      <c r="I461" s="115">
        <v>91148.1</v>
      </c>
      <c r="J461" s="115">
        <v>91148.1</v>
      </c>
      <c r="K461" s="89"/>
      <c r="L461" s="113"/>
    </row>
    <row r="462" spans="1:12" ht="38.25">
      <c r="A462" s="109"/>
      <c r="B462" s="13" t="s">
        <v>308</v>
      </c>
      <c r="C462" s="13" t="s">
        <v>454</v>
      </c>
      <c r="D462" s="13" t="s">
        <v>450</v>
      </c>
      <c r="E462" s="13" t="s">
        <v>241</v>
      </c>
      <c r="F462" s="9"/>
      <c r="G462" s="14" t="s">
        <v>379</v>
      </c>
      <c r="H462" s="112">
        <f>H463</f>
        <v>5591.667</v>
      </c>
      <c r="I462" s="112">
        <f>I463</f>
        <v>1000</v>
      </c>
      <c r="J462" s="112">
        <f>J463</f>
        <v>0</v>
      </c>
      <c r="K462" s="90"/>
      <c r="L462" s="113"/>
    </row>
    <row r="463" spans="1:12" ht="25.5">
      <c r="A463" s="109"/>
      <c r="B463" s="13" t="s">
        <v>308</v>
      </c>
      <c r="C463" s="13" t="s">
        <v>454</v>
      </c>
      <c r="D463" s="13" t="s">
        <v>450</v>
      </c>
      <c r="E463" s="13" t="str">
        <f>E462</f>
        <v>021022001В</v>
      </c>
      <c r="F463" s="9" t="s">
        <v>16</v>
      </c>
      <c r="G463" s="74" t="s">
        <v>176</v>
      </c>
      <c r="H463" s="112">
        <v>5591.667</v>
      </c>
      <c r="I463" s="115">
        <v>1000</v>
      </c>
      <c r="J463" s="115">
        <v>0</v>
      </c>
      <c r="K463" s="90"/>
      <c r="L463" s="113"/>
    </row>
    <row r="464" spans="1:12" ht="51">
      <c r="A464" s="18"/>
      <c r="B464" s="13" t="s">
        <v>308</v>
      </c>
      <c r="C464" s="13" t="s">
        <v>454</v>
      </c>
      <c r="D464" s="13" t="s">
        <v>450</v>
      </c>
      <c r="E464" s="13" t="s">
        <v>117</v>
      </c>
      <c r="F464" s="13"/>
      <c r="G464" s="14" t="s">
        <v>403</v>
      </c>
      <c r="H464" s="35">
        <f>H465</f>
        <v>22107.153</v>
      </c>
      <c r="I464" s="38">
        <f>I465</f>
        <v>23607.053</v>
      </c>
      <c r="J464" s="38">
        <f>J465</f>
        <v>24314.439</v>
      </c>
      <c r="L464" s="113"/>
    </row>
    <row r="465" spans="1:12" ht="25.5">
      <c r="A465" s="18"/>
      <c r="B465" s="13" t="s">
        <v>308</v>
      </c>
      <c r="C465" s="13" t="s">
        <v>454</v>
      </c>
      <c r="D465" s="13" t="s">
        <v>450</v>
      </c>
      <c r="E465" s="13" t="s">
        <v>117</v>
      </c>
      <c r="F465" s="9" t="s">
        <v>16</v>
      </c>
      <c r="G465" s="74" t="s">
        <v>176</v>
      </c>
      <c r="H465" s="35">
        <v>22107.153</v>
      </c>
      <c r="I465" s="114">
        <v>23607.053</v>
      </c>
      <c r="J465" s="115">
        <v>24314.439</v>
      </c>
      <c r="K465" s="89"/>
      <c r="L465" s="113"/>
    </row>
    <row r="466" spans="1:13" ht="63.75">
      <c r="A466" s="18"/>
      <c r="B466" s="13" t="s">
        <v>308</v>
      </c>
      <c r="C466" s="13" t="s">
        <v>454</v>
      </c>
      <c r="D466" s="13" t="s">
        <v>450</v>
      </c>
      <c r="E466" s="29" t="s">
        <v>161</v>
      </c>
      <c r="F466" s="9"/>
      <c r="G466" s="14" t="s">
        <v>378</v>
      </c>
      <c r="H466" s="35">
        <f>H467</f>
        <v>2857.197</v>
      </c>
      <c r="I466" s="35">
        <f>I467</f>
        <v>3044.344</v>
      </c>
      <c r="J466" s="35">
        <f>J467</f>
        <v>3135.675</v>
      </c>
      <c r="L466" s="113"/>
      <c r="M466" s="175"/>
    </row>
    <row r="467" spans="1:12" ht="25.5">
      <c r="A467" s="18"/>
      <c r="B467" s="13" t="s">
        <v>308</v>
      </c>
      <c r="C467" s="13" t="s">
        <v>454</v>
      </c>
      <c r="D467" s="13" t="s">
        <v>450</v>
      </c>
      <c r="E467" s="29" t="str">
        <f>E466</f>
        <v>021022014Г</v>
      </c>
      <c r="F467" s="9" t="s">
        <v>16</v>
      </c>
      <c r="G467" s="74" t="s">
        <v>176</v>
      </c>
      <c r="H467" s="35">
        <v>2857.197</v>
      </c>
      <c r="I467" s="114">
        <v>3044.344</v>
      </c>
      <c r="J467" s="115">
        <v>3135.675</v>
      </c>
      <c r="K467" s="89"/>
      <c r="L467" s="113"/>
    </row>
    <row r="468" spans="1:12" ht="25.5">
      <c r="A468" s="18"/>
      <c r="B468" s="13" t="s">
        <v>308</v>
      </c>
      <c r="C468" s="13" t="s">
        <v>454</v>
      </c>
      <c r="D468" s="13" t="s">
        <v>450</v>
      </c>
      <c r="E468" s="13" t="s">
        <v>200</v>
      </c>
      <c r="F468" s="9"/>
      <c r="G468" s="87" t="s">
        <v>145</v>
      </c>
      <c r="H468" s="35">
        <f>H469</f>
        <v>57</v>
      </c>
      <c r="I468" s="35">
        <f>I469</f>
        <v>57</v>
      </c>
      <c r="J468" s="35">
        <f>J469</f>
        <v>57</v>
      </c>
      <c r="K468" s="90"/>
      <c r="L468" s="113"/>
    </row>
    <row r="469" spans="1:12" ht="25.5">
      <c r="A469" s="18"/>
      <c r="B469" s="13" t="s">
        <v>308</v>
      </c>
      <c r="C469" s="13" t="s">
        <v>454</v>
      </c>
      <c r="D469" s="13" t="s">
        <v>450</v>
      </c>
      <c r="E469" s="13" t="str">
        <f>E468</f>
        <v>0210211080</v>
      </c>
      <c r="F469" s="9" t="s">
        <v>16</v>
      </c>
      <c r="G469" s="74" t="s">
        <v>176</v>
      </c>
      <c r="H469" s="35">
        <v>57</v>
      </c>
      <c r="I469" s="114">
        <v>57</v>
      </c>
      <c r="J469" s="115">
        <v>57</v>
      </c>
      <c r="K469" s="90"/>
      <c r="L469" s="113"/>
    </row>
    <row r="470" spans="1:12" ht="25.5">
      <c r="A470" s="18"/>
      <c r="B470" s="13" t="s">
        <v>308</v>
      </c>
      <c r="C470" s="13" t="s">
        <v>454</v>
      </c>
      <c r="D470" s="13" t="s">
        <v>450</v>
      </c>
      <c r="E470" s="29" t="s">
        <v>211</v>
      </c>
      <c r="F470" s="9"/>
      <c r="G470" s="87" t="s">
        <v>377</v>
      </c>
      <c r="H470" s="35">
        <f>H471</f>
        <v>13</v>
      </c>
      <c r="I470" s="35">
        <f>I471</f>
        <v>13</v>
      </c>
      <c r="J470" s="35">
        <f>J471</f>
        <v>13</v>
      </c>
      <c r="K470" s="90"/>
      <c r="L470" s="113"/>
    </row>
    <row r="471" spans="1:12" ht="25.5">
      <c r="A471" s="18"/>
      <c r="B471" s="13" t="s">
        <v>308</v>
      </c>
      <c r="C471" s="13" t="s">
        <v>454</v>
      </c>
      <c r="D471" s="13" t="s">
        <v>450</v>
      </c>
      <c r="E471" s="29" t="str">
        <f>E470</f>
        <v>02102S108В</v>
      </c>
      <c r="F471" s="9" t="s">
        <v>16</v>
      </c>
      <c r="G471" s="74" t="s">
        <v>176</v>
      </c>
      <c r="H471" s="35">
        <v>13</v>
      </c>
      <c r="I471" s="114">
        <v>13</v>
      </c>
      <c r="J471" s="115">
        <v>13</v>
      </c>
      <c r="K471" s="90"/>
      <c r="L471" s="113"/>
    </row>
    <row r="472" spans="1:12" ht="63.75">
      <c r="A472" s="18"/>
      <c r="B472" s="13" t="s">
        <v>308</v>
      </c>
      <c r="C472" s="13" t="s">
        <v>454</v>
      </c>
      <c r="D472" s="13" t="s">
        <v>450</v>
      </c>
      <c r="E472" s="13" t="s">
        <v>192</v>
      </c>
      <c r="F472" s="9"/>
      <c r="G472" s="86" t="s">
        <v>146</v>
      </c>
      <c r="H472" s="35">
        <f>H473</f>
        <v>989.9</v>
      </c>
      <c r="I472" s="35">
        <f>I473</f>
        <v>989.9</v>
      </c>
      <c r="J472" s="35">
        <f>J473</f>
        <v>989.9</v>
      </c>
      <c r="K472" s="90"/>
      <c r="L472" s="113"/>
    </row>
    <row r="473" spans="1:12" ht="25.5">
      <c r="A473" s="18"/>
      <c r="B473" s="13" t="s">
        <v>308</v>
      </c>
      <c r="C473" s="13" t="s">
        <v>454</v>
      </c>
      <c r="D473" s="13" t="s">
        <v>450</v>
      </c>
      <c r="E473" s="13" t="str">
        <f>E472</f>
        <v>0210410250</v>
      </c>
      <c r="F473" s="9" t="s">
        <v>16</v>
      </c>
      <c r="G473" s="74" t="s">
        <v>176</v>
      </c>
      <c r="H473" s="35">
        <v>989.9</v>
      </c>
      <c r="I473" s="114">
        <v>989.9</v>
      </c>
      <c r="J473" s="115">
        <v>989.9</v>
      </c>
      <c r="K473" s="90"/>
      <c r="L473" s="113"/>
    </row>
    <row r="474" spans="1:12" ht="51">
      <c r="A474" s="18"/>
      <c r="B474" s="13" t="s">
        <v>308</v>
      </c>
      <c r="C474" s="13" t="s">
        <v>454</v>
      </c>
      <c r="D474" s="13" t="s">
        <v>450</v>
      </c>
      <c r="E474" s="13" t="s">
        <v>127</v>
      </c>
      <c r="F474" s="13"/>
      <c r="G474" s="14" t="s">
        <v>376</v>
      </c>
      <c r="H474" s="35">
        <f>H475</f>
        <v>3665.617</v>
      </c>
      <c r="I474" s="38">
        <f>I475</f>
        <v>3775.185</v>
      </c>
      <c r="J474" s="38">
        <f>J475</f>
        <v>3775.185</v>
      </c>
      <c r="L474" s="113"/>
    </row>
    <row r="475" spans="1:12" ht="25.5">
      <c r="A475" s="18"/>
      <c r="B475" s="13" t="s">
        <v>308</v>
      </c>
      <c r="C475" s="13" t="s">
        <v>454</v>
      </c>
      <c r="D475" s="13" t="s">
        <v>450</v>
      </c>
      <c r="E475" s="13" t="str">
        <f>E474</f>
        <v>02104S025Г</v>
      </c>
      <c r="F475" s="9" t="s">
        <v>16</v>
      </c>
      <c r="G475" s="74" t="s">
        <v>176</v>
      </c>
      <c r="H475" s="35">
        <v>3665.617</v>
      </c>
      <c r="I475" s="114">
        <v>3775.185</v>
      </c>
      <c r="J475" s="115">
        <v>3775.185</v>
      </c>
      <c r="K475" s="89"/>
      <c r="L475" s="113"/>
    </row>
    <row r="476" spans="1:12" ht="25.5">
      <c r="A476" s="18"/>
      <c r="B476" s="13" t="s">
        <v>308</v>
      </c>
      <c r="C476" s="13" t="s">
        <v>454</v>
      </c>
      <c r="D476" s="13" t="s">
        <v>450</v>
      </c>
      <c r="E476" s="13" t="s">
        <v>217</v>
      </c>
      <c r="F476" s="9"/>
      <c r="G476" s="86" t="s">
        <v>147</v>
      </c>
      <c r="H476" s="35">
        <f>H477</f>
        <v>5216.3</v>
      </c>
      <c r="I476" s="35">
        <f>I477</f>
        <v>5216.3</v>
      </c>
      <c r="J476" s="35">
        <f>J477</f>
        <v>5216.3</v>
      </c>
      <c r="K476" s="90"/>
      <c r="L476" s="113"/>
    </row>
    <row r="477" spans="1:12" ht="25.5">
      <c r="A477" s="18"/>
      <c r="B477" s="13" t="s">
        <v>308</v>
      </c>
      <c r="C477" s="13" t="s">
        <v>454</v>
      </c>
      <c r="D477" s="13" t="s">
        <v>450</v>
      </c>
      <c r="E477" s="13" t="str">
        <f>E476</f>
        <v>0210253031</v>
      </c>
      <c r="F477" s="9" t="s">
        <v>16</v>
      </c>
      <c r="G477" s="74" t="s">
        <v>176</v>
      </c>
      <c r="H477" s="35">
        <v>5216.3</v>
      </c>
      <c r="I477" s="114">
        <v>5216.3</v>
      </c>
      <c r="J477" s="115">
        <v>5216.3</v>
      </c>
      <c r="K477" s="90"/>
      <c r="L477" s="113"/>
    </row>
    <row r="478" spans="1:12" ht="25.5">
      <c r="A478" s="18"/>
      <c r="B478" s="13" t="s">
        <v>308</v>
      </c>
      <c r="C478" s="13" t="s">
        <v>454</v>
      </c>
      <c r="D478" s="13" t="s">
        <v>450</v>
      </c>
      <c r="E478" s="13" t="s">
        <v>281</v>
      </c>
      <c r="F478" s="9"/>
      <c r="G478" s="86" t="s">
        <v>282</v>
      </c>
      <c r="H478" s="35">
        <f>H479</f>
        <v>1057.183</v>
      </c>
      <c r="I478" s="35">
        <f>I479</f>
        <v>1057.183</v>
      </c>
      <c r="J478" s="35">
        <f>J479</f>
        <v>1057.183</v>
      </c>
      <c r="K478" s="90"/>
      <c r="L478" s="113"/>
    </row>
    <row r="479" spans="1:13" ht="25.5">
      <c r="A479" s="18"/>
      <c r="B479" s="13" t="s">
        <v>308</v>
      </c>
      <c r="C479" s="13" t="s">
        <v>454</v>
      </c>
      <c r="D479" s="13" t="s">
        <v>450</v>
      </c>
      <c r="E479" s="13" t="str">
        <f>E478</f>
        <v>021062036В</v>
      </c>
      <c r="F479" s="9" t="s">
        <v>16</v>
      </c>
      <c r="G479" s="74" t="s">
        <v>176</v>
      </c>
      <c r="H479" s="35">
        <v>1057.183</v>
      </c>
      <c r="I479" s="114">
        <v>1057.183</v>
      </c>
      <c r="J479" s="115">
        <v>1057.183</v>
      </c>
      <c r="K479" s="90"/>
      <c r="L479" s="113"/>
      <c r="M479" s="175"/>
    </row>
    <row r="480" spans="1:12" ht="25.5">
      <c r="A480" s="18"/>
      <c r="B480" s="13" t="s">
        <v>308</v>
      </c>
      <c r="C480" s="13" t="s">
        <v>454</v>
      </c>
      <c r="D480" s="13" t="s">
        <v>450</v>
      </c>
      <c r="E480" s="13" t="s">
        <v>344</v>
      </c>
      <c r="F480" s="9"/>
      <c r="G480" s="87" t="s">
        <v>148</v>
      </c>
      <c r="H480" s="35">
        <f>H481</f>
        <v>5084.7</v>
      </c>
      <c r="I480" s="35">
        <f>I481</f>
        <v>5084.7</v>
      </c>
      <c r="J480" s="35">
        <f>J481</f>
        <v>4916.4</v>
      </c>
      <c r="K480" s="90"/>
      <c r="L480" s="113"/>
    </row>
    <row r="481" spans="1:12" ht="25.5">
      <c r="A481" s="18"/>
      <c r="B481" s="13" t="s">
        <v>308</v>
      </c>
      <c r="C481" s="13" t="s">
        <v>454</v>
      </c>
      <c r="D481" s="13" t="s">
        <v>450</v>
      </c>
      <c r="E481" s="13" t="str">
        <f>E480</f>
        <v>02106L3041</v>
      </c>
      <c r="F481" s="9" t="s">
        <v>16</v>
      </c>
      <c r="G481" s="74" t="s">
        <v>176</v>
      </c>
      <c r="H481" s="35">
        <v>5084.7</v>
      </c>
      <c r="I481" s="114">
        <v>5084.7</v>
      </c>
      <c r="J481" s="115">
        <v>4916.4</v>
      </c>
      <c r="K481" s="90"/>
      <c r="L481" s="113"/>
    </row>
    <row r="482" spans="1:12" ht="51">
      <c r="A482" s="18"/>
      <c r="B482" s="13" t="s">
        <v>308</v>
      </c>
      <c r="C482" s="13" t="s">
        <v>454</v>
      </c>
      <c r="D482" s="13" t="s">
        <v>450</v>
      </c>
      <c r="E482" s="13" t="s">
        <v>101</v>
      </c>
      <c r="F482" s="13"/>
      <c r="G482" s="14" t="s">
        <v>380</v>
      </c>
      <c r="H482" s="35">
        <f aca="true" t="shared" si="43" ref="H482:J484">H483</f>
        <v>104</v>
      </c>
      <c r="I482" s="35">
        <f t="shared" si="43"/>
        <v>104</v>
      </c>
      <c r="J482" s="35">
        <f t="shared" si="43"/>
        <v>104</v>
      </c>
      <c r="K482" s="90"/>
      <c r="L482" s="113"/>
    </row>
    <row r="483" spans="1:12" ht="38.25">
      <c r="A483" s="18"/>
      <c r="B483" s="13" t="s">
        <v>308</v>
      </c>
      <c r="C483" s="13" t="s">
        <v>454</v>
      </c>
      <c r="D483" s="13" t="s">
        <v>450</v>
      </c>
      <c r="E483" s="13" t="s">
        <v>102</v>
      </c>
      <c r="F483" s="18"/>
      <c r="G483" s="14" t="s">
        <v>393</v>
      </c>
      <c r="H483" s="35">
        <f t="shared" si="43"/>
        <v>104</v>
      </c>
      <c r="I483" s="35">
        <f t="shared" si="43"/>
        <v>104</v>
      </c>
      <c r="J483" s="35">
        <f>J484</f>
        <v>104</v>
      </c>
      <c r="K483" s="90"/>
      <c r="L483" s="113"/>
    </row>
    <row r="484" spans="1:12" ht="38.25">
      <c r="A484" s="18"/>
      <c r="B484" s="13" t="s">
        <v>308</v>
      </c>
      <c r="C484" s="13" t="s">
        <v>454</v>
      </c>
      <c r="D484" s="13" t="s">
        <v>450</v>
      </c>
      <c r="E484" s="13" t="s">
        <v>103</v>
      </c>
      <c r="F484" s="18"/>
      <c r="G484" s="14" t="s">
        <v>4</v>
      </c>
      <c r="H484" s="35">
        <f t="shared" si="43"/>
        <v>104</v>
      </c>
      <c r="I484" s="35">
        <f t="shared" si="43"/>
        <v>104</v>
      </c>
      <c r="J484" s="35">
        <f t="shared" si="43"/>
        <v>104</v>
      </c>
      <c r="K484" s="90"/>
      <c r="L484" s="113"/>
    </row>
    <row r="485" spans="1:12" ht="25.5">
      <c r="A485" s="18"/>
      <c r="B485" s="13" t="s">
        <v>308</v>
      </c>
      <c r="C485" s="13" t="s">
        <v>454</v>
      </c>
      <c r="D485" s="13" t="s">
        <v>450</v>
      </c>
      <c r="E485" s="13" t="s">
        <v>103</v>
      </c>
      <c r="F485" s="9" t="s">
        <v>16</v>
      </c>
      <c r="G485" s="19" t="s">
        <v>5</v>
      </c>
      <c r="H485" s="35">
        <v>104</v>
      </c>
      <c r="I485" s="35">
        <v>104</v>
      </c>
      <c r="J485" s="35">
        <v>104</v>
      </c>
      <c r="K485" s="90"/>
      <c r="L485" s="113"/>
    </row>
    <row r="486" spans="1:12" ht="12.75">
      <c r="A486" s="18"/>
      <c r="B486" s="13" t="s">
        <v>308</v>
      </c>
      <c r="C486" s="13" t="s">
        <v>454</v>
      </c>
      <c r="D486" s="13" t="s">
        <v>488</v>
      </c>
      <c r="E486" s="29"/>
      <c r="F486" s="9"/>
      <c r="G486" s="19" t="s">
        <v>150</v>
      </c>
      <c r="H486" s="35">
        <f aca="true" t="shared" si="44" ref="H486:J487">H487</f>
        <v>6826.773</v>
      </c>
      <c r="I486" s="35">
        <f t="shared" si="44"/>
        <v>7034.532</v>
      </c>
      <c r="J486" s="35">
        <f t="shared" si="44"/>
        <v>7209.134999999999</v>
      </c>
      <c r="L486" s="113"/>
    </row>
    <row r="487" spans="1:12" ht="38.25">
      <c r="A487" s="18"/>
      <c r="B487" s="13" t="s">
        <v>308</v>
      </c>
      <c r="C487" s="13" t="s">
        <v>454</v>
      </c>
      <c r="D487" s="13" t="s">
        <v>488</v>
      </c>
      <c r="E487" s="13" t="s">
        <v>50</v>
      </c>
      <c r="F487" s="9"/>
      <c r="G487" s="19" t="s">
        <v>335</v>
      </c>
      <c r="H487" s="35">
        <f t="shared" si="44"/>
        <v>6826.773</v>
      </c>
      <c r="I487" s="35">
        <f t="shared" si="44"/>
        <v>7034.532</v>
      </c>
      <c r="J487" s="35">
        <f t="shared" si="44"/>
        <v>7209.134999999999</v>
      </c>
      <c r="L487" s="113"/>
    </row>
    <row r="488" spans="1:12" ht="25.5">
      <c r="A488" s="18"/>
      <c r="B488" s="13" t="s">
        <v>308</v>
      </c>
      <c r="C488" s="13" t="s">
        <v>454</v>
      </c>
      <c r="D488" s="13" t="s">
        <v>488</v>
      </c>
      <c r="E488" s="13" t="s">
        <v>116</v>
      </c>
      <c r="F488" s="9"/>
      <c r="G488" s="19" t="s">
        <v>374</v>
      </c>
      <c r="H488" s="35">
        <f>H493+H489+H491</f>
        <v>6826.773</v>
      </c>
      <c r="I488" s="35">
        <f>I493+I489+I491</f>
        <v>7034.532</v>
      </c>
      <c r="J488" s="35">
        <f>J493+J489+J491</f>
        <v>7209.134999999999</v>
      </c>
      <c r="L488" s="113"/>
    </row>
    <row r="489" spans="1:12" ht="38.25">
      <c r="A489" s="18"/>
      <c r="B489" s="13" t="s">
        <v>308</v>
      </c>
      <c r="C489" s="13" t="s">
        <v>454</v>
      </c>
      <c r="D489" s="13" t="s">
        <v>488</v>
      </c>
      <c r="E489" s="13" t="s">
        <v>198</v>
      </c>
      <c r="F489" s="9"/>
      <c r="G489" s="14" t="s">
        <v>142</v>
      </c>
      <c r="H489" s="35">
        <f>H490</f>
        <v>1202.27</v>
      </c>
      <c r="I489" s="35">
        <f>I490</f>
        <v>1202.27</v>
      </c>
      <c r="J489" s="35">
        <f>J490</f>
        <v>1202.27</v>
      </c>
      <c r="L489" s="113"/>
    </row>
    <row r="490" spans="1:12" ht="25.5">
      <c r="A490" s="18"/>
      <c r="B490" s="13" t="s">
        <v>308</v>
      </c>
      <c r="C490" s="13" t="s">
        <v>454</v>
      </c>
      <c r="D490" s="13" t="s">
        <v>488</v>
      </c>
      <c r="E490" s="13" t="str">
        <f>E489</f>
        <v>0210510690</v>
      </c>
      <c r="F490" s="9" t="s">
        <v>16</v>
      </c>
      <c r="G490" s="19" t="s">
        <v>5</v>
      </c>
      <c r="H490" s="35">
        <v>1202.27</v>
      </c>
      <c r="I490" s="35">
        <v>1202.27</v>
      </c>
      <c r="J490" s="35">
        <v>1202.27</v>
      </c>
      <c r="L490" s="113"/>
    </row>
    <row r="491" spans="1:12" ht="38.25">
      <c r="A491" s="18"/>
      <c r="B491" s="13" t="s">
        <v>308</v>
      </c>
      <c r="C491" s="13" t="s">
        <v>454</v>
      </c>
      <c r="D491" s="13" t="s">
        <v>488</v>
      </c>
      <c r="E491" s="13" t="s">
        <v>199</v>
      </c>
      <c r="F491" s="9"/>
      <c r="G491" s="19" t="s">
        <v>375</v>
      </c>
      <c r="H491" s="35">
        <f>H492</f>
        <v>12.2</v>
      </c>
      <c r="I491" s="35">
        <f>I492</f>
        <v>12.2</v>
      </c>
      <c r="J491" s="35">
        <f>J492</f>
        <v>12.2</v>
      </c>
      <c r="L491" s="113"/>
    </row>
    <row r="492" spans="1:12" ht="25.5">
      <c r="A492" s="18"/>
      <c r="B492" s="13" t="s">
        <v>308</v>
      </c>
      <c r="C492" s="13" t="s">
        <v>454</v>
      </c>
      <c r="D492" s="13" t="s">
        <v>488</v>
      </c>
      <c r="E492" s="13" t="str">
        <f>E491</f>
        <v>02105S069Г</v>
      </c>
      <c r="F492" s="9" t="s">
        <v>16</v>
      </c>
      <c r="G492" s="19" t="s">
        <v>5</v>
      </c>
      <c r="H492" s="35">
        <v>12.2</v>
      </c>
      <c r="I492" s="35">
        <v>12.2</v>
      </c>
      <c r="J492" s="35">
        <v>12.2</v>
      </c>
      <c r="L492" s="113"/>
    </row>
    <row r="493" spans="1:12" ht="38.25">
      <c r="A493" s="18"/>
      <c r="B493" s="13" t="s">
        <v>308</v>
      </c>
      <c r="C493" s="13" t="s">
        <v>454</v>
      </c>
      <c r="D493" s="13" t="str">
        <f>D488</f>
        <v>03</v>
      </c>
      <c r="E493" s="13" t="s">
        <v>118</v>
      </c>
      <c r="F493" s="13"/>
      <c r="G493" s="19" t="s">
        <v>209</v>
      </c>
      <c r="H493" s="35">
        <f>H494</f>
        <v>5612.303</v>
      </c>
      <c r="I493" s="38">
        <f>I494</f>
        <v>5820.062</v>
      </c>
      <c r="J493" s="38">
        <f>J494</f>
        <v>5994.665</v>
      </c>
      <c r="L493" s="113"/>
    </row>
    <row r="494" spans="1:13" ht="25.5">
      <c r="A494" s="18"/>
      <c r="B494" s="13" t="s">
        <v>308</v>
      </c>
      <c r="C494" s="13" t="s">
        <v>454</v>
      </c>
      <c r="D494" s="13" t="str">
        <f>D493</f>
        <v>03</v>
      </c>
      <c r="E494" s="13" t="s">
        <v>118</v>
      </c>
      <c r="F494" s="9" t="s">
        <v>16</v>
      </c>
      <c r="G494" s="19" t="s">
        <v>5</v>
      </c>
      <c r="H494" s="35">
        <v>5612.303</v>
      </c>
      <c r="I494" s="115">
        <v>5820.062</v>
      </c>
      <c r="J494" s="115">
        <v>5994.665</v>
      </c>
      <c r="K494" s="89"/>
      <c r="L494" s="113"/>
      <c r="M494" s="175"/>
    </row>
    <row r="495" spans="1:12" ht="12.75">
      <c r="A495" s="18"/>
      <c r="B495" s="13" t="s">
        <v>308</v>
      </c>
      <c r="C495" s="13" t="s">
        <v>454</v>
      </c>
      <c r="D495" s="13" t="s">
        <v>453</v>
      </c>
      <c r="E495" s="18"/>
      <c r="F495" s="18"/>
      <c r="G495" s="44" t="s">
        <v>457</v>
      </c>
      <c r="H495" s="35">
        <f>H496</f>
        <v>3936.254</v>
      </c>
      <c r="I495" s="35">
        <f>I496</f>
        <v>3936.254</v>
      </c>
      <c r="J495" s="35">
        <f>J496</f>
        <v>3936.254</v>
      </c>
      <c r="L495" s="113"/>
    </row>
    <row r="496" spans="1:12" ht="38.25">
      <c r="A496" s="18"/>
      <c r="B496" s="13" t="s">
        <v>308</v>
      </c>
      <c r="C496" s="13" t="s">
        <v>454</v>
      </c>
      <c r="D496" s="13" t="s">
        <v>453</v>
      </c>
      <c r="E496" s="13" t="s">
        <v>50</v>
      </c>
      <c r="F496" s="18"/>
      <c r="G496" s="14" t="s">
        <v>313</v>
      </c>
      <c r="H496" s="35">
        <f>H497+H502</f>
        <v>3936.254</v>
      </c>
      <c r="I496" s="35">
        <f>I497+I502</f>
        <v>3936.254</v>
      </c>
      <c r="J496" s="35">
        <f>J497+J502</f>
        <v>3936.254</v>
      </c>
      <c r="L496" s="113"/>
    </row>
    <row r="497" spans="1:12" ht="25.5">
      <c r="A497" s="18"/>
      <c r="B497" s="13" t="s">
        <v>308</v>
      </c>
      <c r="C497" s="13" t="s">
        <v>454</v>
      </c>
      <c r="D497" s="13" t="s">
        <v>453</v>
      </c>
      <c r="E497" s="13" t="s">
        <v>116</v>
      </c>
      <c r="F497" s="18"/>
      <c r="G497" s="14" t="s">
        <v>374</v>
      </c>
      <c r="H497" s="35">
        <f>H500+H498</f>
        <v>563.8</v>
      </c>
      <c r="I497" s="35">
        <f>I500+I498</f>
        <v>563.8</v>
      </c>
      <c r="J497" s="35">
        <f>J500+J498</f>
        <v>563.8</v>
      </c>
      <c r="L497" s="113"/>
    </row>
    <row r="498" spans="1:12" ht="12.75">
      <c r="A498" s="18"/>
      <c r="B498" s="13" t="s">
        <v>308</v>
      </c>
      <c r="C498" s="13" t="s">
        <v>454</v>
      </c>
      <c r="D498" s="13" t="s">
        <v>453</v>
      </c>
      <c r="E498" s="13" t="s">
        <v>195</v>
      </c>
      <c r="F498" s="18"/>
      <c r="G498" s="14" t="s">
        <v>149</v>
      </c>
      <c r="H498" s="35">
        <f>H499</f>
        <v>443.8</v>
      </c>
      <c r="I498" s="35">
        <f>I499</f>
        <v>443.8</v>
      </c>
      <c r="J498" s="35">
        <f>J499</f>
        <v>443.8</v>
      </c>
      <c r="L498" s="113"/>
    </row>
    <row r="499" spans="1:12" ht="25.5">
      <c r="A499" s="18"/>
      <c r="B499" s="13" t="s">
        <v>308</v>
      </c>
      <c r="C499" s="13" t="s">
        <v>454</v>
      </c>
      <c r="D499" s="13" t="s">
        <v>453</v>
      </c>
      <c r="E499" s="13" t="str">
        <f>E498</f>
        <v>0210610240</v>
      </c>
      <c r="F499" s="9" t="s">
        <v>16</v>
      </c>
      <c r="G499" s="19" t="s">
        <v>5</v>
      </c>
      <c r="H499" s="35">
        <v>443.8</v>
      </c>
      <c r="I499" s="35">
        <v>443.8</v>
      </c>
      <c r="J499" s="35">
        <v>443.8</v>
      </c>
      <c r="L499" s="113"/>
    </row>
    <row r="500" spans="1:12" ht="63.75">
      <c r="A500" s="18"/>
      <c r="B500" s="13" t="s">
        <v>308</v>
      </c>
      <c r="C500" s="13" t="s">
        <v>454</v>
      </c>
      <c r="D500" s="13" t="s">
        <v>453</v>
      </c>
      <c r="E500" s="13" t="s">
        <v>164</v>
      </c>
      <c r="F500" s="31"/>
      <c r="G500" s="14" t="s">
        <v>373</v>
      </c>
      <c r="H500" s="35">
        <f>H501</f>
        <v>120</v>
      </c>
      <c r="I500" s="35">
        <f>I501</f>
        <v>120</v>
      </c>
      <c r="J500" s="35">
        <f>J501</f>
        <v>120</v>
      </c>
      <c r="L500" s="113"/>
    </row>
    <row r="501" spans="1:12" ht="25.5">
      <c r="A501" s="18"/>
      <c r="B501" s="13" t="s">
        <v>308</v>
      </c>
      <c r="C501" s="13" t="s">
        <v>454</v>
      </c>
      <c r="D501" s="13" t="s">
        <v>453</v>
      </c>
      <c r="E501" s="13" t="str">
        <f>E500</f>
        <v>02106S024Г</v>
      </c>
      <c r="F501" s="9" t="s">
        <v>16</v>
      </c>
      <c r="G501" s="19" t="s">
        <v>5</v>
      </c>
      <c r="H501" s="35">
        <v>120</v>
      </c>
      <c r="I501" s="35">
        <v>120</v>
      </c>
      <c r="J501" s="35">
        <v>120</v>
      </c>
      <c r="K501" s="89"/>
      <c r="L501" s="113"/>
    </row>
    <row r="502" spans="1:12" ht="12.75">
      <c r="A502" s="18"/>
      <c r="B502" s="13" t="s">
        <v>308</v>
      </c>
      <c r="C502" s="13" t="s">
        <v>454</v>
      </c>
      <c r="D502" s="13" t="s">
        <v>453</v>
      </c>
      <c r="E502" s="13" t="s">
        <v>51</v>
      </c>
      <c r="F502" s="117"/>
      <c r="G502" s="14" t="s">
        <v>19</v>
      </c>
      <c r="H502" s="112">
        <f>H503+H506</f>
        <v>3372.4539999999997</v>
      </c>
      <c r="I502" s="112">
        <f>I503+I506</f>
        <v>3372.4539999999997</v>
      </c>
      <c r="J502" s="112">
        <f>J503+J506</f>
        <v>3372.4539999999997</v>
      </c>
      <c r="K502" s="112">
        <f>K503+K506</f>
        <v>0</v>
      </c>
      <c r="L502" s="113"/>
    </row>
    <row r="503" spans="1:12" ht="12.75">
      <c r="A503" s="18"/>
      <c r="B503" s="13" t="s">
        <v>308</v>
      </c>
      <c r="C503" s="13" t="s">
        <v>454</v>
      </c>
      <c r="D503" s="13" t="s">
        <v>453</v>
      </c>
      <c r="E503" s="13" t="s">
        <v>124</v>
      </c>
      <c r="F503" s="117"/>
      <c r="G503" s="14" t="s">
        <v>422</v>
      </c>
      <c r="H503" s="112">
        <f>H504+H505</f>
        <v>1918.9879999999998</v>
      </c>
      <c r="I503" s="112">
        <f>I504+I505</f>
        <v>1918.9879999999998</v>
      </c>
      <c r="J503" s="112">
        <f>J504+J505</f>
        <v>1918.9879999999998</v>
      </c>
      <c r="L503" s="113"/>
    </row>
    <row r="504" spans="1:12" ht="38.25">
      <c r="A504" s="18"/>
      <c r="B504" s="13" t="s">
        <v>308</v>
      </c>
      <c r="C504" s="13" t="s">
        <v>454</v>
      </c>
      <c r="D504" s="13" t="s">
        <v>453</v>
      </c>
      <c r="E504" s="13" t="str">
        <f>E503</f>
        <v>029012005Д</v>
      </c>
      <c r="F504" s="13" t="s">
        <v>9</v>
      </c>
      <c r="G504" s="19" t="s">
        <v>11</v>
      </c>
      <c r="H504" s="112">
        <v>1143.088</v>
      </c>
      <c r="I504" s="112">
        <v>1143.088</v>
      </c>
      <c r="J504" s="112">
        <v>1143.088</v>
      </c>
      <c r="K504" s="89"/>
      <c r="L504" s="113"/>
    </row>
    <row r="505" spans="1:12" ht="12.75">
      <c r="A505" s="18"/>
      <c r="B505" s="13" t="s">
        <v>308</v>
      </c>
      <c r="C505" s="13" t="s">
        <v>454</v>
      </c>
      <c r="D505" s="13" t="s">
        <v>453</v>
      </c>
      <c r="E505" s="13" t="str">
        <f>E504</f>
        <v>029012005Д</v>
      </c>
      <c r="F505" s="13" t="s">
        <v>12</v>
      </c>
      <c r="G505" s="19" t="s">
        <v>13</v>
      </c>
      <c r="H505" s="112">
        <v>775.9</v>
      </c>
      <c r="I505" s="112">
        <v>775.9</v>
      </c>
      <c r="J505" s="112">
        <v>775.9</v>
      </c>
      <c r="K505" s="89"/>
      <c r="L505" s="113"/>
    </row>
    <row r="506" spans="1:12" ht="12.75">
      <c r="A506" s="18"/>
      <c r="B506" s="13" t="s">
        <v>308</v>
      </c>
      <c r="C506" s="13" t="s">
        <v>454</v>
      </c>
      <c r="D506" s="13" t="s">
        <v>453</v>
      </c>
      <c r="E506" s="29" t="s">
        <v>126</v>
      </c>
      <c r="F506" s="13"/>
      <c r="G506" s="14" t="s">
        <v>496</v>
      </c>
      <c r="H506" s="112">
        <f>H507+H508</f>
        <v>1453.466</v>
      </c>
      <c r="I506" s="112">
        <f>I507+I508</f>
        <v>1453.466</v>
      </c>
      <c r="J506" s="112">
        <f>J507+J508</f>
        <v>1453.466</v>
      </c>
      <c r="L506" s="113"/>
    </row>
    <row r="507" spans="1:12" ht="38.25">
      <c r="A507" s="18"/>
      <c r="B507" s="13" t="s">
        <v>308</v>
      </c>
      <c r="C507" s="13" t="s">
        <v>454</v>
      </c>
      <c r="D507" s="13" t="s">
        <v>453</v>
      </c>
      <c r="E507" s="29" t="str">
        <f>E506</f>
        <v>029012006Д</v>
      </c>
      <c r="F507" s="13" t="s">
        <v>9</v>
      </c>
      <c r="G507" s="19" t="s">
        <v>11</v>
      </c>
      <c r="H507" s="112">
        <v>1349.466</v>
      </c>
      <c r="I507" s="112">
        <v>1349.466</v>
      </c>
      <c r="J507" s="112">
        <v>1349.466</v>
      </c>
      <c r="K507" s="89"/>
      <c r="L507" s="113"/>
    </row>
    <row r="508" spans="1:12" ht="12.75">
      <c r="A508" s="18"/>
      <c r="B508" s="13" t="s">
        <v>308</v>
      </c>
      <c r="C508" s="13" t="s">
        <v>454</v>
      </c>
      <c r="D508" s="13" t="s">
        <v>453</v>
      </c>
      <c r="E508" s="29" t="str">
        <f>E507</f>
        <v>029012006Д</v>
      </c>
      <c r="F508" s="13" t="s">
        <v>12</v>
      </c>
      <c r="G508" s="19" t="s">
        <v>13</v>
      </c>
      <c r="H508" s="112">
        <v>104</v>
      </c>
      <c r="I508" s="112">
        <v>104</v>
      </c>
      <c r="J508" s="112">
        <v>104</v>
      </c>
      <c r="K508" s="90"/>
      <c r="L508" s="113"/>
    </row>
    <row r="509" spans="1:12" ht="12.75">
      <c r="A509" s="109"/>
      <c r="B509" s="13" t="s">
        <v>308</v>
      </c>
      <c r="C509" s="13" t="s">
        <v>461</v>
      </c>
      <c r="D509" s="13"/>
      <c r="E509" s="13"/>
      <c r="F509" s="13"/>
      <c r="G509" s="14" t="s">
        <v>462</v>
      </c>
      <c r="H509" s="112">
        <f>H515+H510</f>
        <v>4803.7</v>
      </c>
      <c r="I509" s="114">
        <f>I515+I510</f>
        <v>4803.7</v>
      </c>
      <c r="J509" s="114">
        <f>J515+J510</f>
        <v>4803.7</v>
      </c>
      <c r="L509" s="113"/>
    </row>
    <row r="510" spans="1:12" ht="12.75">
      <c r="A510" s="109"/>
      <c r="B510" s="13" t="s">
        <v>308</v>
      </c>
      <c r="C510" s="2" t="s">
        <v>461</v>
      </c>
      <c r="D510" s="2" t="s">
        <v>488</v>
      </c>
      <c r="E510" s="2"/>
      <c r="F510" s="2"/>
      <c r="G510" s="124" t="s">
        <v>489</v>
      </c>
      <c r="H510" s="112">
        <f aca="true" t="shared" si="45" ref="H510:J513">H511</f>
        <v>2898</v>
      </c>
      <c r="I510" s="114">
        <f t="shared" si="45"/>
        <v>2898</v>
      </c>
      <c r="J510" s="114">
        <f t="shared" si="45"/>
        <v>2898</v>
      </c>
      <c r="L510" s="113"/>
    </row>
    <row r="511" spans="1:12" ht="12.75">
      <c r="A511" s="109"/>
      <c r="B511" s="13" t="s">
        <v>308</v>
      </c>
      <c r="C511" s="2" t="s">
        <v>461</v>
      </c>
      <c r="D511" s="2" t="s">
        <v>488</v>
      </c>
      <c r="E511" s="13" t="s">
        <v>55</v>
      </c>
      <c r="F511" s="13"/>
      <c r="G511" s="14" t="s">
        <v>6</v>
      </c>
      <c r="H511" s="112">
        <f t="shared" si="45"/>
        <v>2898</v>
      </c>
      <c r="I511" s="114">
        <f t="shared" si="45"/>
        <v>2898</v>
      </c>
      <c r="J511" s="114">
        <f t="shared" si="45"/>
        <v>2898</v>
      </c>
      <c r="L511" s="113"/>
    </row>
    <row r="512" spans="1:12" ht="12.75">
      <c r="A512" s="109"/>
      <c r="B512" s="13" t="s">
        <v>308</v>
      </c>
      <c r="C512" s="13" t="s">
        <v>461</v>
      </c>
      <c r="D512" s="13" t="s">
        <v>488</v>
      </c>
      <c r="E512" s="13" t="s">
        <v>57</v>
      </c>
      <c r="F512" s="13"/>
      <c r="G512" s="14" t="s">
        <v>423</v>
      </c>
      <c r="H512" s="112">
        <f t="shared" si="45"/>
        <v>2898</v>
      </c>
      <c r="I512" s="114">
        <f t="shared" si="45"/>
        <v>2898</v>
      </c>
      <c r="J512" s="114">
        <f t="shared" si="45"/>
        <v>2898</v>
      </c>
      <c r="L512" s="113"/>
    </row>
    <row r="513" spans="1:12" ht="63.75">
      <c r="A513" s="109"/>
      <c r="B513" s="13" t="s">
        <v>308</v>
      </c>
      <c r="C513" s="2" t="s">
        <v>461</v>
      </c>
      <c r="D513" s="2" t="s">
        <v>488</v>
      </c>
      <c r="E513" s="13" t="s">
        <v>173</v>
      </c>
      <c r="F513" s="13"/>
      <c r="G513" s="14" t="s">
        <v>69</v>
      </c>
      <c r="H513" s="112">
        <f t="shared" si="45"/>
        <v>2898</v>
      </c>
      <c r="I513" s="114">
        <f t="shared" si="45"/>
        <v>2898</v>
      </c>
      <c r="J513" s="114">
        <f t="shared" si="45"/>
        <v>2898</v>
      </c>
      <c r="L513" s="113"/>
    </row>
    <row r="514" spans="1:12" ht="12.75">
      <c r="A514" s="109"/>
      <c r="B514" s="13" t="s">
        <v>308</v>
      </c>
      <c r="C514" s="13" t="s">
        <v>461</v>
      </c>
      <c r="D514" s="13" t="s">
        <v>488</v>
      </c>
      <c r="E514" s="13" t="str">
        <f>E513</f>
        <v>9940010560</v>
      </c>
      <c r="F514" s="31">
        <v>300</v>
      </c>
      <c r="G514" s="19" t="s">
        <v>15</v>
      </c>
      <c r="H514" s="112">
        <v>2898</v>
      </c>
      <c r="I514" s="115">
        <v>2898</v>
      </c>
      <c r="J514" s="115">
        <v>2898</v>
      </c>
      <c r="K514" s="89"/>
      <c r="L514" s="113"/>
    </row>
    <row r="515" spans="1:12" ht="12.75">
      <c r="A515" s="109"/>
      <c r="B515" s="13" t="s">
        <v>308</v>
      </c>
      <c r="C515" s="13" t="s">
        <v>461</v>
      </c>
      <c r="D515" s="13" t="s">
        <v>451</v>
      </c>
      <c r="E515" s="13"/>
      <c r="F515" s="13"/>
      <c r="G515" s="14" t="s">
        <v>492</v>
      </c>
      <c r="H515" s="112">
        <f aca="true" t="shared" si="46" ref="H515:J518">H516</f>
        <v>1905.7</v>
      </c>
      <c r="I515" s="114">
        <f t="shared" si="46"/>
        <v>1905.7</v>
      </c>
      <c r="J515" s="114">
        <f t="shared" si="46"/>
        <v>1905.7</v>
      </c>
      <c r="L515" s="113"/>
    </row>
    <row r="516" spans="1:12" ht="12.75">
      <c r="A516" s="109"/>
      <c r="B516" s="13" t="s">
        <v>308</v>
      </c>
      <c r="C516" s="13" t="s">
        <v>461</v>
      </c>
      <c r="D516" s="13" t="s">
        <v>451</v>
      </c>
      <c r="E516" s="13" t="s">
        <v>55</v>
      </c>
      <c r="F516" s="13"/>
      <c r="G516" s="14" t="s">
        <v>6</v>
      </c>
      <c r="H516" s="112">
        <f t="shared" si="46"/>
        <v>1905.7</v>
      </c>
      <c r="I516" s="114">
        <f t="shared" si="46"/>
        <v>1905.7</v>
      </c>
      <c r="J516" s="114">
        <f t="shared" si="46"/>
        <v>1905.7</v>
      </c>
      <c r="L516" s="113"/>
    </row>
    <row r="517" spans="1:12" ht="12.75">
      <c r="A517" s="109"/>
      <c r="B517" s="13" t="s">
        <v>308</v>
      </c>
      <c r="C517" s="13" t="s">
        <v>461</v>
      </c>
      <c r="D517" s="13" t="s">
        <v>451</v>
      </c>
      <c r="E517" s="13" t="s">
        <v>56</v>
      </c>
      <c r="F517" s="18"/>
      <c r="G517" s="14" t="s">
        <v>330</v>
      </c>
      <c r="H517" s="112">
        <f t="shared" si="46"/>
        <v>1905.7</v>
      </c>
      <c r="I517" s="114">
        <f t="shared" si="46"/>
        <v>1905.7</v>
      </c>
      <c r="J517" s="114">
        <f t="shared" si="46"/>
        <v>1905.7</v>
      </c>
      <c r="L517" s="113"/>
    </row>
    <row r="518" spans="1:12" ht="84" customHeight="1">
      <c r="A518" s="109"/>
      <c r="B518" s="13" t="s">
        <v>308</v>
      </c>
      <c r="C518" s="13" t="s">
        <v>461</v>
      </c>
      <c r="D518" s="13" t="s">
        <v>451</v>
      </c>
      <c r="E518" s="13" t="s">
        <v>172</v>
      </c>
      <c r="F518" s="13"/>
      <c r="G518" s="14" t="s">
        <v>70</v>
      </c>
      <c r="H518" s="112">
        <f t="shared" si="46"/>
        <v>1905.7</v>
      </c>
      <c r="I518" s="114">
        <f t="shared" si="46"/>
        <v>1905.7</v>
      </c>
      <c r="J518" s="114">
        <f t="shared" si="46"/>
        <v>1905.7</v>
      </c>
      <c r="L518" s="113"/>
    </row>
    <row r="519" spans="1:12" ht="25.5">
      <c r="A519" s="109"/>
      <c r="B519" s="13" t="s">
        <v>308</v>
      </c>
      <c r="C519" s="13" t="s">
        <v>461</v>
      </c>
      <c r="D519" s="13" t="s">
        <v>451</v>
      </c>
      <c r="E519" s="13" t="str">
        <f>E518</f>
        <v>9930010500</v>
      </c>
      <c r="F519" s="9" t="s">
        <v>16</v>
      </c>
      <c r="G519" s="19" t="s">
        <v>5</v>
      </c>
      <c r="H519" s="112">
        <v>1905.7</v>
      </c>
      <c r="I519" s="115">
        <v>1905.7</v>
      </c>
      <c r="J519" s="115">
        <v>1905.7</v>
      </c>
      <c r="K519" s="89"/>
      <c r="L519" s="113"/>
    </row>
    <row r="520" spans="1:12" ht="25.5">
      <c r="A520" s="109">
        <v>5</v>
      </c>
      <c r="B520" s="117" t="s">
        <v>310</v>
      </c>
      <c r="C520" s="18"/>
      <c r="D520" s="18"/>
      <c r="E520" s="13"/>
      <c r="F520" s="18"/>
      <c r="G520" s="118" t="s">
        <v>311</v>
      </c>
      <c r="H520" s="111">
        <f>H521+H533</f>
        <v>10102.663</v>
      </c>
      <c r="I520" s="111">
        <f>I521+I533</f>
        <v>10535.23</v>
      </c>
      <c r="J520" s="111">
        <f>J521+J533</f>
        <v>11035.103</v>
      </c>
      <c r="L520" s="113"/>
    </row>
    <row r="521" spans="1:12" ht="12.75">
      <c r="A521" s="109"/>
      <c r="B521" s="13" t="s">
        <v>310</v>
      </c>
      <c r="C521" s="13" t="s">
        <v>448</v>
      </c>
      <c r="D521" s="18"/>
      <c r="E521" s="13"/>
      <c r="F521" s="18"/>
      <c r="G521" s="14" t="s">
        <v>449</v>
      </c>
      <c r="H521" s="112">
        <f>H522+H528</f>
        <v>10099.163</v>
      </c>
      <c r="I521" s="112">
        <f>I522+I528</f>
        <v>10531.73</v>
      </c>
      <c r="J521" s="112">
        <f>J522+J528</f>
        <v>11031.73</v>
      </c>
      <c r="L521" s="113"/>
    </row>
    <row r="522" spans="1:12" ht="25.5">
      <c r="A522" s="18"/>
      <c r="B522" s="13" t="s">
        <v>310</v>
      </c>
      <c r="C522" s="13" t="s">
        <v>448</v>
      </c>
      <c r="D522" s="13" t="s">
        <v>460</v>
      </c>
      <c r="E522" s="13"/>
      <c r="F522" s="18"/>
      <c r="G522" s="14" t="s">
        <v>491</v>
      </c>
      <c r="H522" s="35">
        <f aca="true" t="shared" si="47" ref="H522:J524">H523</f>
        <v>6599.163</v>
      </c>
      <c r="I522" s="35">
        <f t="shared" si="47"/>
        <v>6531.73</v>
      </c>
      <c r="J522" s="35">
        <f>J523</f>
        <v>6531.73</v>
      </c>
      <c r="L522" s="113"/>
    </row>
    <row r="523" spans="1:12" ht="25.5">
      <c r="A523" s="18"/>
      <c r="B523" s="13" t="s">
        <v>310</v>
      </c>
      <c r="C523" s="13" t="s">
        <v>448</v>
      </c>
      <c r="D523" s="13" t="s">
        <v>460</v>
      </c>
      <c r="E523" s="13" t="s">
        <v>66</v>
      </c>
      <c r="F523" s="18"/>
      <c r="G523" s="14" t="s">
        <v>416</v>
      </c>
      <c r="H523" s="35">
        <f t="shared" si="47"/>
        <v>6599.163</v>
      </c>
      <c r="I523" s="35">
        <f t="shared" si="47"/>
        <v>6531.73</v>
      </c>
      <c r="J523" s="35">
        <f t="shared" si="47"/>
        <v>6531.73</v>
      </c>
      <c r="L523" s="113"/>
    </row>
    <row r="524" spans="1:12" ht="12.75">
      <c r="A524" s="18"/>
      <c r="B524" s="13" t="s">
        <v>310</v>
      </c>
      <c r="C524" s="13" t="s">
        <v>448</v>
      </c>
      <c r="D524" s="13" t="s">
        <v>460</v>
      </c>
      <c r="E524" s="13" t="s">
        <v>67</v>
      </c>
      <c r="F524" s="13"/>
      <c r="G524" s="14" t="s">
        <v>19</v>
      </c>
      <c r="H524" s="35">
        <f t="shared" si="47"/>
        <v>6599.163</v>
      </c>
      <c r="I524" s="35">
        <f t="shared" si="47"/>
        <v>6531.73</v>
      </c>
      <c r="J524" s="35">
        <f t="shared" si="47"/>
        <v>6531.73</v>
      </c>
      <c r="L524" s="113"/>
    </row>
    <row r="525" spans="1:12" ht="51">
      <c r="A525" s="18"/>
      <c r="B525" s="13" t="s">
        <v>310</v>
      </c>
      <c r="C525" s="13" t="s">
        <v>448</v>
      </c>
      <c r="D525" s="13" t="s">
        <v>460</v>
      </c>
      <c r="E525" s="13" t="s">
        <v>68</v>
      </c>
      <c r="F525" s="13"/>
      <c r="G525" s="14" t="s">
        <v>336</v>
      </c>
      <c r="H525" s="35">
        <f>H526+H527</f>
        <v>6599.163</v>
      </c>
      <c r="I525" s="35">
        <f>I526+I527</f>
        <v>6531.73</v>
      </c>
      <c r="J525" s="35">
        <f>J526+J527</f>
        <v>6531.73</v>
      </c>
      <c r="L525" s="113"/>
    </row>
    <row r="526" spans="1:12" ht="38.25">
      <c r="A526" s="18"/>
      <c r="B526" s="13" t="s">
        <v>310</v>
      </c>
      <c r="C526" s="13" t="s">
        <v>448</v>
      </c>
      <c r="D526" s="13" t="s">
        <v>460</v>
      </c>
      <c r="E526" s="13" t="s">
        <v>68</v>
      </c>
      <c r="F526" s="13" t="s">
        <v>9</v>
      </c>
      <c r="G526" s="19" t="s">
        <v>11</v>
      </c>
      <c r="H526" s="35">
        <v>5612.869</v>
      </c>
      <c r="I526" s="35">
        <v>5545.436</v>
      </c>
      <c r="J526" s="35">
        <v>5545.436</v>
      </c>
      <c r="K526" s="89"/>
      <c r="L526" s="113"/>
    </row>
    <row r="527" spans="1:12" ht="12.75">
      <c r="A527" s="18"/>
      <c r="B527" s="13" t="s">
        <v>310</v>
      </c>
      <c r="C527" s="13" t="s">
        <v>448</v>
      </c>
      <c r="D527" s="13" t="s">
        <v>460</v>
      </c>
      <c r="E527" s="13" t="s">
        <v>68</v>
      </c>
      <c r="F527" s="13" t="s">
        <v>12</v>
      </c>
      <c r="G527" s="19" t="s">
        <v>13</v>
      </c>
      <c r="H527" s="35">
        <v>986.294</v>
      </c>
      <c r="I527" s="35">
        <v>986.294</v>
      </c>
      <c r="J527" s="35">
        <v>986.294</v>
      </c>
      <c r="K527" s="89"/>
      <c r="L527" s="113"/>
    </row>
    <row r="528" spans="1:12" ht="12.75">
      <c r="A528" s="18"/>
      <c r="B528" s="13" t="s">
        <v>310</v>
      </c>
      <c r="C528" s="13" t="s">
        <v>448</v>
      </c>
      <c r="D528" s="13" t="s">
        <v>486</v>
      </c>
      <c r="E528" s="13"/>
      <c r="F528" s="18"/>
      <c r="G528" s="14" t="s">
        <v>484</v>
      </c>
      <c r="H528" s="35">
        <f aca="true" t="shared" si="48" ref="H528:J531">H529</f>
        <v>3500</v>
      </c>
      <c r="I528" s="35">
        <f t="shared" si="48"/>
        <v>4000</v>
      </c>
      <c r="J528" s="35">
        <f t="shared" si="48"/>
        <v>4500</v>
      </c>
      <c r="L528" s="113"/>
    </row>
    <row r="529" spans="1:12" ht="12.75">
      <c r="A529" s="18"/>
      <c r="B529" s="13" t="s">
        <v>310</v>
      </c>
      <c r="C529" s="13" t="s">
        <v>448</v>
      </c>
      <c r="D529" s="13" t="s">
        <v>486</v>
      </c>
      <c r="E529" s="13" t="s">
        <v>55</v>
      </c>
      <c r="F529" s="18"/>
      <c r="G529" s="14" t="s">
        <v>419</v>
      </c>
      <c r="H529" s="35">
        <f t="shared" si="48"/>
        <v>3500</v>
      </c>
      <c r="I529" s="35">
        <f t="shared" si="48"/>
        <v>4000</v>
      </c>
      <c r="J529" s="35">
        <f t="shared" si="48"/>
        <v>4500</v>
      </c>
      <c r="L529" s="113"/>
    </row>
    <row r="530" spans="1:12" ht="12.75">
      <c r="A530" s="18"/>
      <c r="B530" s="13" t="s">
        <v>310</v>
      </c>
      <c r="C530" s="13" t="s">
        <v>448</v>
      </c>
      <c r="D530" s="13" t="s">
        <v>486</v>
      </c>
      <c r="E530" s="13" t="s">
        <v>129</v>
      </c>
      <c r="F530" s="18"/>
      <c r="G530" s="14" t="s">
        <v>484</v>
      </c>
      <c r="H530" s="35">
        <f t="shared" si="48"/>
        <v>3500</v>
      </c>
      <c r="I530" s="35">
        <f t="shared" si="48"/>
        <v>4000</v>
      </c>
      <c r="J530" s="35">
        <f t="shared" si="48"/>
        <v>4500</v>
      </c>
      <c r="L530" s="113"/>
    </row>
    <row r="531" spans="1:12" ht="12.75">
      <c r="A531" s="18"/>
      <c r="B531" s="13" t="s">
        <v>310</v>
      </c>
      <c r="C531" s="13" t="s">
        <v>448</v>
      </c>
      <c r="D531" s="13" t="s">
        <v>486</v>
      </c>
      <c r="E531" s="13" t="s">
        <v>84</v>
      </c>
      <c r="F531" s="18"/>
      <c r="G531" s="14" t="s">
        <v>355</v>
      </c>
      <c r="H531" s="35">
        <f t="shared" si="48"/>
        <v>3500</v>
      </c>
      <c r="I531" s="35">
        <f t="shared" si="48"/>
        <v>4000</v>
      </c>
      <c r="J531" s="35">
        <f t="shared" si="48"/>
        <v>4500</v>
      </c>
      <c r="L531" s="113"/>
    </row>
    <row r="532" spans="1:12" ht="12.75">
      <c r="A532" s="18"/>
      <c r="B532" s="13" t="s">
        <v>310</v>
      </c>
      <c r="C532" s="13" t="s">
        <v>448</v>
      </c>
      <c r="D532" s="13" t="s">
        <v>486</v>
      </c>
      <c r="E532" s="13" t="s">
        <v>84</v>
      </c>
      <c r="F532" s="9" t="s">
        <v>498</v>
      </c>
      <c r="G532" s="19" t="s">
        <v>503</v>
      </c>
      <c r="H532" s="35">
        <v>3500</v>
      </c>
      <c r="I532" s="35">
        <v>4000</v>
      </c>
      <c r="J532" s="35">
        <v>4500</v>
      </c>
      <c r="K532" s="89"/>
      <c r="L532" s="113"/>
    </row>
    <row r="533" spans="1:12" ht="12.75">
      <c r="A533" s="18"/>
      <c r="B533" s="13" t="s">
        <v>310</v>
      </c>
      <c r="C533" s="13" t="s">
        <v>499</v>
      </c>
      <c r="D533" s="13"/>
      <c r="E533" s="13"/>
      <c r="F533" s="13"/>
      <c r="G533" s="14" t="s">
        <v>215</v>
      </c>
      <c r="H533" s="35">
        <f aca="true" t="shared" si="49" ref="H533:J537">H534</f>
        <v>3.5</v>
      </c>
      <c r="I533" s="35">
        <f t="shared" si="49"/>
        <v>3.5</v>
      </c>
      <c r="J533" s="35">
        <f t="shared" si="49"/>
        <v>3.373</v>
      </c>
      <c r="K533" s="90"/>
      <c r="L533" s="113"/>
    </row>
    <row r="534" spans="1:12" ht="12.75">
      <c r="A534" s="18"/>
      <c r="B534" s="13" t="s">
        <v>310</v>
      </c>
      <c r="C534" s="13" t="s">
        <v>499</v>
      </c>
      <c r="D534" s="13" t="s">
        <v>448</v>
      </c>
      <c r="E534" s="13"/>
      <c r="F534" s="18"/>
      <c r="G534" s="14" t="s">
        <v>242</v>
      </c>
      <c r="H534" s="35">
        <f t="shared" si="49"/>
        <v>3.5</v>
      </c>
      <c r="I534" s="35">
        <f t="shared" si="49"/>
        <v>3.5</v>
      </c>
      <c r="J534" s="35">
        <f t="shared" si="49"/>
        <v>3.373</v>
      </c>
      <c r="K534" s="90"/>
      <c r="L534" s="113"/>
    </row>
    <row r="535" spans="1:12" ht="25.5">
      <c r="A535" s="18"/>
      <c r="B535" s="13" t="s">
        <v>310</v>
      </c>
      <c r="C535" s="13" t="s">
        <v>499</v>
      </c>
      <c r="D535" s="13" t="s">
        <v>448</v>
      </c>
      <c r="E535" s="13" t="s">
        <v>66</v>
      </c>
      <c r="F535" s="18"/>
      <c r="G535" s="14" t="s">
        <v>416</v>
      </c>
      <c r="H535" s="35">
        <f t="shared" si="49"/>
        <v>3.5</v>
      </c>
      <c r="I535" s="35">
        <f t="shared" si="49"/>
        <v>3.5</v>
      </c>
      <c r="J535" s="35">
        <f t="shared" si="49"/>
        <v>3.373</v>
      </c>
      <c r="K535" s="90"/>
      <c r="L535" s="113"/>
    </row>
    <row r="536" spans="1:12" ht="38.25">
      <c r="A536" s="18"/>
      <c r="B536" s="13" t="s">
        <v>310</v>
      </c>
      <c r="C536" s="13" t="s">
        <v>499</v>
      </c>
      <c r="D536" s="13" t="s">
        <v>448</v>
      </c>
      <c r="E536" s="13" t="s">
        <v>212</v>
      </c>
      <c r="F536" s="18"/>
      <c r="G536" s="14" t="s">
        <v>356</v>
      </c>
      <c r="H536" s="35">
        <f t="shared" si="49"/>
        <v>3.5</v>
      </c>
      <c r="I536" s="35">
        <f t="shared" si="49"/>
        <v>3.5</v>
      </c>
      <c r="J536" s="35">
        <f t="shared" si="49"/>
        <v>3.373</v>
      </c>
      <c r="K536" s="90"/>
      <c r="L536" s="113"/>
    </row>
    <row r="537" spans="1:12" ht="12.75">
      <c r="A537" s="18"/>
      <c r="B537" s="13" t="s">
        <v>310</v>
      </c>
      <c r="C537" s="13" t="s">
        <v>499</v>
      </c>
      <c r="D537" s="13" t="s">
        <v>448</v>
      </c>
      <c r="E537" s="13" t="s">
        <v>213</v>
      </c>
      <c r="F537" s="13"/>
      <c r="G537" s="14" t="s">
        <v>354</v>
      </c>
      <c r="H537" s="35">
        <f t="shared" si="49"/>
        <v>3.5</v>
      </c>
      <c r="I537" s="35">
        <f t="shared" si="49"/>
        <v>3.5</v>
      </c>
      <c r="J537" s="35">
        <f t="shared" si="49"/>
        <v>3.373</v>
      </c>
      <c r="K537" s="90"/>
      <c r="L537" s="113"/>
    </row>
    <row r="538" spans="1:12" ht="12.75">
      <c r="A538" s="18"/>
      <c r="B538" s="13" t="s">
        <v>310</v>
      </c>
      <c r="C538" s="13" t="s">
        <v>499</v>
      </c>
      <c r="D538" s="13" t="s">
        <v>448</v>
      </c>
      <c r="E538" s="13" t="s">
        <v>213</v>
      </c>
      <c r="F538" s="9" t="s">
        <v>214</v>
      </c>
      <c r="G538" s="19" t="s">
        <v>215</v>
      </c>
      <c r="H538" s="35">
        <v>3.5</v>
      </c>
      <c r="I538" s="115">
        <v>3.5</v>
      </c>
      <c r="J538" s="115">
        <v>3.373</v>
      </c>
      <c r="K538" s="90"/>
      <c r="L538" s="113"/>
    </row>
    <row r="539" spans="1:12" ht="12.75">
      <c r="A539" s="18"/>
      <c r="B539" s="18"/>
      <c r="C539" s="18"/>
      <c r="D539" s="18"/>
      <c r="E539" s="18"/>
      <c r="F539" s="18"/>
      <c r="G539" s="110" t="s">
        <v>447</v>
      </c>
      <c r="H539" s="121">
        <f>H21</f>
        <v>400188.544</v>
      </c>
      <c r="I539" s="121">
        <f>I21</f>
        <v>384503.814</v>
      </c>
      <c r="J539" s="121">
        <f>J21</f>
        <v>380748.00800000003</v>
      </c>
      <c r="L539" s="113"/>
    </row>
    <row r="540" spans="1:12" ht="12.75">
      <c r="A540" s="98"/>
      <c r="B540" s="98"/>
      <c r="C540" s="98"/>
      <c r="D540" s="98"/>
      <c r="E540" s="98"/>
      <c r="F540" s="98"/>
      <c r="G540" s="98"/>
      <c r="H540" s="98"/>
      <c r="L540" s="113"/>
    </row>
    <row r="541" ht="12.75">
      <c r="L541" s="113"/>
    </row>
    <row r="542" ht="12.75">
      <c r="L542" s="113"/>
    </row>
    <row r="543" ht="12.75">
      <c r="L543" s="113"/>
    </row>
    <row r="544" ht="12.75">
      <c r="L544" s="113"/>
    </row>
    <row r="545" ht="12.75">
      <c r="L545" s="113"/>
    </row>
    <row r="546" ht="12.75">
      <c r="L546" s="113"/>
    </row>
    <row r="547" ht="12.75">
      <c r="L547" s="113"/>
    </row>
    <row r="548" ht="12.75">
      <c r="L548" s="113"/>
    </row>
    <row r="549" ht="12.75">
      <c r="L549" s="113"/>
    </row>
    <row r="550" ht="12.75">
      <c r="L550" s="113"/>
    </row>
    <row r="551" ht="12.75">
      <c r="L551" s="113"/>
    </row>
    <row r="552" ht="12.75">
      <c r="L552" s="113"/>
    </row>
    <row r="553" ht="12.75">
      <c r="L553" s="113"/>
    </row>
    <row r="554" ht="12.75">
      <c r="L554" s="113"/>
    </row>
    <row r="555" ht="12.75">
      <c r="L555" s="113"/>
    </row>
    <row r="556" ht="12.75">
      <c r="L556" s="113"/>
    </row>
    <row r="557" ht="12.75">
      <c r="L557" s="113"/>
    </row>
    <row r="558" ht="12.75">
      <c r="L558" s="113"/>
    </row>
    <row r="559" ht="12.75">
      <c r="L559" s="113"/>
    </row>
    <row r="560" ht="12.75">
      <c r="L560" s="113"/>
    </row>
    <row r="561" ht="12.75">
      <c r="L561" s="113"/>
    </row>
    <row r="562" ht="12.75">
      <c r="L562" s="113"/>
    </row>
    <row r="563" ht="12.75">
      <c r="L563" s="113"/>
    </row>
    <row r="564" ht="12.75">
      <c r="L564" s="113"/>
    </row>
    <row r="565" ht="12.75">
      <c r="L565" s="113"/>
    </row>
    <row r="566" ht="12.75">
      <c r="L566" s="113"/>
    </row>
    <row r="567" ht="12.75">
      <c r="L567" s="113"/>
    </row>
    <row r="568" ht="12.75">
      <c r="L568" s="113"/>
    </row>
    <row r="569" ht="12.75">
      <c r="L569" s="113"/>
    </row>
    <row r="570" ht="12.75">
      <c r="L570" s="113"/>
    </row>
    <row r="571" ht="12.75">
      <c r="L571" s="113"/>
    </row>
    <row r="572" ht="12.75">
      <c r="L572" s="113"/>
    </row>
    <row r="573" ht="12.75">
      <c r="L573" s="113"/>
    </row>
    <row r="574" ht="12.75">
      <c r="L574" s="113"/>
    </row>
    <row r="575" ht="12.75">
      <c r="L575" s="113"/>
    </row>
    <row r="576" ht="12.75">
      <c r="L576" s="113"/>
    </row>
    <row r="577" ht="12.75">
      <c r="L577" s="113"/>
    </row>
    <row r="578" ht="12.75">
      <c r="L578" s="113"/>
    </row>
    <row r="579" ht="12.75">
      <c r="L579" s="113"/>
    </row>
    <row r="580" ht="12.75">
      <c r="L580" s="113"/>
    </row>
    <row r="581" ht="12.75">
      <c r="L581" s="113"/>
    </row>
    <row r="582" ht="12.75">
      <c r="L582" s="113"/>
    </row>
    <row r="583" ht="12.75">
      <c r="L583" s="113"/>
    </row>
    <row r="584" ht="12.75">
      <c r="L584" s="113"/>
    </row>
    <row r="585" ht="12.75">
      <c r="L585" s="113"/>
    </row>
    <row r="586" ht="12.75">
      <c r="L586" s="113"/>
    </row>
    <row r="587" ht="12.75">
      <c r="L587" s="113"/>
    </row>
    <row r="588" ht="12.75">
      <c r="L588" s="113"/>
    </row>
    <row r="589" ht="12.75">
      <c r="L589" s="113"/>
    </row>
    <row r="590" ht="12.75">
      <c r="L590" s="113"/>
    </row>
    <row r="591" ht="12.75">
      <c r="L591" s="113"/>
    </row>
    <row r="592" ht="12.75">
      <c r="L592" s="113"/>
    </row>
    <row r="593" ht="12.75">
      <c r="L593" s="113"/>
    </row>
    <row r="594" ht="12.75">
      <c r="L594" s="113"/>
    </row>
    <row r="595" ht="12.75">
      <c r="L595" s="113"/>
    </row>
    <row r="596" ht="12.75">
      <c r="L596" s="113"/>
    </row>
    <row r="597" ht="12.75">
      <c r="L597" s="113"/>
    </row>
    <row r="598" ht="12.75">
      <c r="L598" s="113"/>
    </row>
    <row r="599" ht="12.75">
      <c r="L599" s="113"/>
    </row>
    <row r="600" ht="12.75">
      <c r="L600" s="113"/>
    </row>
    <row r="601" ht="12.75">
      <c r="L601" s="113"/>
    </row>
    <row r="602" ht="12.75">
      <c r="L602" s="113"/>
    </row>
    <row r="603" ht="12.75">
      <c r="L603" s="113"/>
    </row>
    <row r="604" ht="12.75">
      <c r="L604" s="113"/>
    </row>
    <row r="605" ht="12.75">
      <c r="L605" s="113"/>
    </row>
    <row r="606" ht="12.75">
      <c r="L606" s="113"/>
    </row>
    <row r="607" ht="12.75">
      <c r="L607" s="113"/>
    </row>
    <row r="608" ht="12.75">
      <c r="L608" s="113"/>
    </row>
    <row r="609" ht="12.75">
      <c r="L609" s="113"/>
    </row>
    <row r="610" ht="12.75">
      <c r="L610" s="113"/>
    </row>
    <row r="611" ht="12.75">
      <c r="L611" s="113"/>
    </row>
    <row r="612" ht="12.75">
      <c r="L612" s="113"/>
    </row>
    <row r="613" ht="12.75">
      <c r="L613" s="113"/>
    </row>
    <row r="614" ht="12.75">
      <c r="L614" s="113"/>
    </row>
    <row r="615" ht="12.75">
      <c r="L615" s="113"/>
    </row>
    <row r="616" ht="12.75">
      <c r="L616" s="113"/>
    </row>
    <row r="617" ht="12.75">
      <c r="L617" s="113"/>
    </row>
    <row r="618" ht="12.75">
      <c r="L618" s="113"/>
    </row>
    <row r="619" ht="12.75">
      <c r="L619" s="113"/>
    </row>
    <row r="620" ht="12.75">
      <c r="L620" s="113"/>
    </row>
    <row r="621" ht="12.75">
      <c r="L621" s="113"/>
    </row>
    <row r="622" ht="12.75">
      <c r="L622" s="113"/>
    </row>
    <row r="623" ht="12.75">
      <c r="L623" s="113"/>
    </row>
    <row r="624" ht="12.75">
      <c r="L624" s="113"/>
    </row>
    <row r="625" ht="12.75">
      <c r="L625" s="113"/>
    </row>
    <row r="626" ht="12.75">
      <c r="L626" s="113"/>
    </row>
    <row r="627" ht="12.75">
      <c r="L627" s="113"/>
    </row>
    <row r="628" ht="12.75">
      <c r="L628" s="113"/>
    </row>
    <row r="629" ht="12.75">
      <c r="L629" s="113"/>
    </row>
    <row r="630" ht="12.75">
      <c r="L630" s="113"/>
    </row>
    <row r="631" ht="12.75">
      <c r="L631" s="113"/>
    </row>
    <row r="632" ht="12.75">
      <c r="L632" s="113"/>
    </row>
    <row r="633" ht="12.75">
      <c r="L633" s="113"/>
    </row>
    <row r="634" ht="12.75">
      <c r="L634" s="113"/>
    </row>
    <row r="635" ht="12.75">
      <c r="L635" s="113"/>
    </row>
    <row r="636" ht="12.75">
      <c r="L636" s="113"/>
    </row>
    <row r="637" ht="12.75">
      <c r="L637" s="113"/>
    </row>
    <row r="638" ht="12.75">
      <c r="L638" s="113"/>
    </row>
    <row r="639" ht="12.75">
      <c r="L639" s="113"/>
    </row>
    <row r="640" ht="12.75">
      <c r="L640" s="113"/>
    </row>
    <row r="641" ht="12.75">
      <c r="L641" s="113"/>
    </row>
    <row r="642" ht="12.75">
      <c r="L642" s="113"/>
    </row>
    <row r="643" ht="12.75">
      <c r="L643" s="113"/>
    </row>
    <row r="644" ht="12.75">
      <c r="L644" s="113"/>
    </row>
    <row r="645" ht="12.75">
      <c r="L645" s="113"/>
    </row>
    <row r="646" ht="12.75">
      <c r="L646" s="113"/>
    </row>
    <row r="647" ht="12.75">
      <c r="L647" s="113"/>
    </row>
    <row r="648" ht="12.75">
      <c r="L648" s="113"/>
    </row>
    <row r="649" ht="12.75">
      <c r="L649" s="113"/>
    </row>
    <row r="650" ht="12.75">
      <c r="L650" s="113"/>
    </row>
    <row r="651" ht="12.75">
      <c r="L651" s="113"/>
    </row>
    <row r="652" ht="12.75">
      <c r="L652" s="113"/>
    </row>
  </sheetData>
  <sheetProtection/>
  <mergeCells count="24">
    <mergeCell ref="G17:G19"/>
    <mergeCell ref="B15:J15"/>
    <mergeCell ref="H18:H19"/>
    <mergeCell ref="H17:J17"/>
    <mergeCell ref="I18:I19"/>
    <mergeCell ref="J18:J19"/>
    <mergeCell ref="E17:E19"/>
    <mergeCell ref="F17:F19"/>
    <mergeCell ref="G1:J1"/>
    <mergeCell ref="G9:J9"/>
    <mergeCell ref="G10:J10"/>
    <mergeCell ref="G11:J11"/>
    <mergeCell ref="G2:J2"/>
    <mergeCell ref="G3:J3"/>
    <mergeCell ref="G4:J4"/>
    <mergeCell ref="G5:J5"/>
    <mergeCell ref="G6:J6"/>
    <mergeCell ref="G7:J7"/>
    <mergeCell ref="A17:A19"/>
    <mergeCell ref="B17:B19"/>
    <mergeCell ref="C17:C19"/>
    <mergeCell ref="D17:D19"/>
    <mergeCell ref="G12:J12"/>
    <mergeCell ref="G13:H13"/>
  </mergeCells>
  <printOptions/>
  <pageMargins left="0.7874015748031497" right="0.7874015748031497" top="0.7086614173228347" bottom="0.7874015748031497" header="0.3937007874015748" footer="0.3937007874015748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2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6.125" style="0" customWidth="1"/>
    <col min="3" max="3" width="59.25390625" style="0" customWidth="1"/>
    <col min="4" max="4" width="11.625" style="0" customWidth="1"/>
    <col min="5" max="5" width="13.00390625" style="0" customWidth="1"/>
    <col min="6" max="6" width="12.00390625" style="0" customWidth="1"/>
    <col min="7" max="8" width="9.125" style="0" hidden="1" customWidth="1"/>
    <col min="9" max="9" width="10.625" style="0" hidden="1" customWidth="1"/>
    <col min="10" max="11" width="9.125" style="0" hidden="1" customWidth="1"/>
  </cols>
  <sheetData>
    <row r="1" spans="3:5" ht="6" customHeight="1">
      <c r="C1" s="17"/>
      <c r="D1" s="17"/>
      <c r="E1" s="1"/>
    </row>
    <row r="2" spans="3:5" ht="12.75" hidden="1">
      <c r="C2" s="16"/>
      <c r="D2" s="16"/>
      <c r="E2" s="1"/>
    </row>
    <row r="3" spans="3:5" ht="12.75" hidden="1">
      <c r="C3" s="17"/>
      <c r="D3" s="17"/>
      <c r="E3" s="3"/>
    </row>
    <row r="4" spans="3:5" ht="12.75" hidden="1">
      <c r="C4" s="245"/>
      <c r="D4" s="245"/>
      <c r="E4" s="1"/>
    </row>
    <row r="5" spans="3:5" ht="12.75" hidden="1">
      <c r="C5" s="17"/>
      <c r="D5" s="17"/>
      <c r="E5" s="3"/>
    </row>
    <row r="6" spans="3:5" ht="12.75" hidden="1">
      <c r="C6" s="245"/>
      <c r="D6" s="245"/>
      <c r="E6" s="1"/>
    </row>
    <row r="7" spans="3:5" ht="12.75" customHeight="1" hidden="1">
      <c r="C7" s="17"/>
      <c r="D7" s="17"/>
      <c r="E7" s="1"/>
    </row>
    <row r="8" spans="3:4" ht="12.75" hidden="1">
      <c r="C8" s="15"/>
      <c r="D8" s="15"/>
    </row>
    <row r="9" spans="3:6" ht="12.75">
      <c r="C9" s="211" t="s">
        <v>476</v>
      </c>
      <c r="D9" s="211"/>
      <c r="E9" s="211"/>
      <c r="F9" s="211"/>
    </row>
    <row r="10" spans="3:6" ht="12.75">
      <c r="C10" s="211" t="s">
        <v>468</v>
      </c>
      <c r="D10" s="211"/>
      <c r="E10" s="211"/>
      <c r="F10" s="211"/>
    </row>
    <row r="11" spans="3:6" ht="12.75">
      <c r="C11" s="211" t="s">
        <v>547</v>
      </c>
      <c r="D11" s="211"/>
      <c r="E11" s="211"/>
      <c r="F11" s="211"/>
    </row>
    <row r="12" spans="3:6" ht="12.75">
      <c r="C12" s="212" t="s">
        <v>469</v>
      </c>
      <c r="D12" s="212"/>
      <c r="E12" s="212"/>
      <c r="F12" s="212"/>
    </row>
    <row r="13" spans="3:6" ht="12.75">
      <c r="C13" s="212" t="s">
        <v>470</v>
      </c>
      <c r="D13" s="212"/>
      <c r="E13" s="212"/>
      <c r="F13" s="212"/>
    </row>
    <row r="14" spans="3:6" ht="12.75">
      <c r="C14" s="212" t="s">
        <v>230</v>
      </c>
      <c r="D14" s="212"/>
      <c r="E14" s="212"/>
      <c r="F14" s="212"/>
    </row>
    <row r="15" spans="3:4" ht="12.75">
      <c r="C15" s="15"/>
      <c r="D15" s="15"/>
    </row>
    <row r="16" spans="3:4" ht="12.75">
      <c r="C16" s="32"/>
      <c r="D16" s="32"/>
    </row>
    <row r="17" spans="3:6" ht="12.75">
      <c r="C17" s="246" t="s">
        <v>286</v>
      </c>
      <c r="D17" s="247"/>
      <c r="E17" s="234"/>
      <c r="F17" s="234"/>
    </row>
    <row r="18" spans="3:6" ht="12.75">
      <c r="C18" s="246" t="s">
        <v>253</v>
      </c>
      <c r="D18" s="247"/>
      <c r="E18" s="234"/>
      <c r="F18" s="234"/>
    </row>
    <row r="19" spans="3:6" ht="12.75">
      <c r="C19" s="246" t="s">
        <v>477</v>
      </c>
      <c r="D19" s="247"/>
      <c r="E19" s="234"/>
      <c r="F19" s="234"/>
    </row>
    <row r="20" spans="3:6" ht="12.75">
      <c r="C20" s="246" t="s">
        <v>230</v>
      </c>
      <c r="D20" s="247"/>
      <c r="E20" s="234"/>
      <c r="F20" s="234"/>
    </row>
    <row r="21" spans="3:6" ht="12.75">
      <c r="C21" s="246"/>
      <c r="D21" s="247"/>
      <c r="E21" s="252"/>
      <c r="F21" s="252"/>
    </row>
    <row r="22" ht="12.75" hidden="1"/>
    <row r="23" ht="12.75" hidden="1"/>
    <row r="24" spans="1:11" ht="93" customHeight="1">
      <c r="A24" s="251" t="s">
        <v>321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</row>
    <row r="25" spans="1:6" ht="15" customHeight="1">
      <c r="A25" s="248" t="s">
        <v>437</v>
      </c>
      <c r="B25" s="248" t="s">
        <v>438</v>
      </c>
      <c r="C25" s="255" t="s">
        <v>439</v>
      </c>
      <c r="D25" s="241" t="s">
        <v>28</v>
      </c>
      <c r="E25" s="242"/>
      <c r="F25" s="243"/>
    </row>
    <row r="26" spans="1:6" ht="15" customHeight="1">
      <c r="A26" s="249"/>
      <c r="B26" s="249"/>
      <c r="C26" s="255" t="s">
        <v>18</v>
      </c>
      <c r="D26" s="253" t="s">
        <v>216</v>
      </c>
      <c r="E26" s="244" t="s">
        <v>250</v>
      </c>
      <c r="F26" s="244" t="s">
        <v>227</v>
      </c>
    </row>
    <row r="27" spans="1:6" ht="12.75" customHeight="1">
      <c r="A27" s="250"/>
      <c r="B27" s="250"/>
      <c r="C27" s="255" t="s">
        <v>18</v>
      </c>
      <c r="D27" s="254" t="s">
        <v>29</v>
      </c>
      <c r="E27" s="244"/>
      <c r="F27" s="244"/>
    </row>
    <row r="28" spans="1:6" ht="15">
      <c r="A28" s="51"/>
      <c r="B28" s="51"/>
      <c r="C28" s="50" t="s">
        <v>443</v>
      </c>
      <c r="D28" s="12" t="s">
        <v>444</v>
      </c>
      <c r="E28" s="33">
        <v>6</v>
      </c>
      <c r="F28" s="33">
        <v>7</v>
      </c>
    </row>
    <row r="29" spans="1:11" ht="12.75">
      <c r="A29" s="51"/>
      <c r="B29" s="51"/>
      <c r="C29" s="52" t="s">
        <v>33</v>
      </c>
      <c r="D29" s="20">
        <f>D30+D36+D90+D139+D175+D205+D228+D249+D257+D263+D285+D186+D293+D330+D334+D358+D349+D368</f>
        <v>389673.95699999994</v>
      </c>
      <c r="E29" s="20">
        <f>E30+E36+E90+E139+E175+E205+E228+E249+E257+E263+E285+E186+E293+E330+E334+E358+E349+E368</f>
        <v>372377.136</v>
      </c>
      <c r="F29" s="20">
        <f>F30+F36+F90+F139+F175+F205+F228+F249+F257+F263+F285+F186+F293+F330+F334+F358+F349+F368</f>
        <v>365612.8299999999</v>
      </c>
      <c r="G29" s="20" t="e">
        <f>G30+G36+G90+G139+G175+G205+G228+G249+G257+G263+G285+G186+G293+G330+G334+G358+G349</f>
        <v>#REF!</v>
      </c>
      <c r="H29" s="20" t="e">
        <f>H30+H36+H90+H139+H175+H205+H228+H249+H257+H263+H285+H186+H293+H330+H334+H358+H349</f>
        <v>#REF!</v>
      </c>
      <c r="I29" s="20" t="e">
        <f>I30+I36+I90+I139+I175+I205+I228+I249+I257+I263+I285+I186+I293+I330+I334+I358+I349</f>
        <v>#REF!</v>
      </c>
      <c r="J29" s="20" t="e">
        <f>J30+J36+J90+J139+J175+J205+J228+J249+J257+J263+J285+J186+J293+J330+J334+J358+J349</f>
        <v>#REF!</v>
      </c>
      <c r="K29" s="20" t="e">
        <f>K30+K36+K90+K139+K175+K205+K228+K249+K257+K263+K285+K186+K293+K330+K334+K358+K349</f>
        <v>#REF!</v>
      </c>
    </row>
    <row r="30" spans="1:11" ht="51">
      <c r="A30" s="64" t="str">
        <f>'прил.5'!E256</f>
        <v>0100000000</v>
      </c>
      <c r="B30" s="69"/>
      <c r="C30" s="52" t="str">
        <f>'прил.5'!G256</f>
        <v>Муниципальная  программа Спировского муниципального округа Тверской области  "Создание условий для оказания медицинской помощи населению на территории Спировского муниципального округа " на 2022 -2027 годы</v>
      </c>
      <c r="D30" s="20">
        <f>D31</f>
        <v>108</v>
      </c>
      <c r="E30" s="20">
        <f aca="true" t="shared" si="0" ref="E30:K30">E31</f>
        <v>108</v>
      </c>
      <c r="F30" s="20">
        <f t="shared" si="0"/>
        <v>108</v>
      </c>
      <c r="G30" s="20">
        <f t="shared" si="0"/>
        <v>0</v>
      </c>
      <c r="H30" s="20">
        <f t="shared" si="0"/>
        <v>0</v>
      </c>
      <c r="I30" s="20">
        <f t="shared" si="0"/>
        <v>0</v>
      </c>
      <c r="J30" s="20">
        <f t="shared" si="0"/>
        <v>0</v>
      </c>
      <c r="K30" s="20">
        <f t="shared" si="0"/>
        <v>0</v>
      </c>
    </row>
    <row r="31" spans="1:6" ht="38.25">
      <c r="A31" s="64" t="str">
        <f>'прил.5'!E257</f>
        <v>0110000000</v>
      </c>
      <c r="B31" s="69"/>
      <c r="C31" s="176" t="str">
        <f>'прил.5'!G257</f>
        <v>Подпрограмма "Материальная поддержка отдельной категории специалистов здравоохранения врачебных специальностей и целевое обучение студентов в медицинских  ВУЗах" </v>
      </c>
      <c r="D31" s="21">
        <f>D32+D34</f>
        <v>108</v>
      </c>
      <c r="E31" s="21">
        <f>E32+E34</f>
        <v>108</v>
      </c>
      <c r="F31" s="21">
        <f>F32+F34</f>
        <v>108</v>
      </c>
    </row>
    <row r="32" spans="1:6" ht="25.5">
      <c r="A32" s="64" t="str">
        <f>'прил.5'!E258</f>
        <v>011022001Б</v>
      </c>
      <c r="B32" s="69"/>
      <c r="C32" s="176" t="str">
        <f>'прил.5'!G258</f>
        <v>Оплата найма жилья отдельной категории специалистов здравоохранения врачебной специальности</v>
      </c>
      <c r="D32" s="21">
        <f>D33</f>
        <v>66</v>
      </c>
      <c r="E32" s="21">
        <f>E33</f>
        <v>66</v>
      </c>
      <c r="F32" s="21">
        <f>F33</f>
        <v>66</v>
      </c>
    </row>
    <row r="33" spans="1:11" ht="12.75">
      <c r="A33" s="64" t="str">
        <f>'прил.5'!E259</f>
        <v>011022001Б</v>
      </c>
      <c r="B33" s="77" t="s">
        <v>14</v>
      </c>
      <c r="C33" s="19" t="s">
        <v>15</v>
      </c>
      <c r="D33" s="22">
        <f>'прил.5'!H259</f>
        <v>66</v>
      </c>
      <c r="E33" s="22">
        <f>'прил.5'!I259</f>
        <v>66</v>
      </c>
      <c r="F33" s="22">
        <f>'прил.5'!J259</f>
        <v>66</v>
      </c>
      <c r="G33" s="22">
        <f>'прил.5'!K259</f>
        <v>0</v>
      </c>
      <c r="H33" s="22">
        <f>'прил.5'!L259</f>
        <v>0</v>
      </c>
      <c r="I33" s="22">
        <f>'прил.5'!M259</f>
        <v>0</v>
      </c>
      <c r="J33" s="22">
        <f>'прил.5'!N259</f>
        <v>0</v>
      </c>
      <c r="K33" s="22">
        <f>'прил.5'!O259</f>
        <v>0</v>
      </c>
    </row>
    <row r="34" spans="1:6" ht="25.5">
      <c r="A34" s="64" t="str">
        <f>'прил.5'!E260</f>
        <v>011022002Э</v>
      </c>
      <c r="B34" s="69"/>
      <c r="C34" s="66" t="str">
        <f>'прил.5'!G260</f>
        <v>Социальная поддержка студентов, обучающихся в медицинских ВУЗах по целевым контрактам</v>
      </c>
      <c r="D34" s="22">
        <f>D35</f>
        <v>42</v>
      </c>
      <c r="E34" s="22">
        <f>E35</f>
        <v>42</v>
      </c>
      <c r="F34" s="22">
        <f>F35</f>
        <v>42</v>
      </c>
    </row>
    <row r="35" spans="1:6" ht="12.75">
      <c r="A35" s="64" t="str">
        <f>'прил.5'!E261</f>
        <v>011022002Э</v>
      </c>
      <c r="B35" s="77" t="s">
        <v>14</v>
      </c>
      <c r="C35" s="19" t="s">
        <v>15</v>
      </c>
      <c r="D35" s="22">
        <f>'прил.5'!H261</f>
        <v>42</v>
      </c>
      <c r="E35" s="22">
        <f>'прил.5'!I261</f>
        <v>42</v>
      </c>
      <c r="F35" s="22">
        <f>'прил.5'!J261</f>
        <v>42</v>
      </c>
    </row>
    <row r="36" spans="1:9" ht="38.25">
      <c r="A36" s="64" t="str">
        <f>'прил.5'!E447</f>
        <v>0200000000</v>
      </c>
      <c r="B36" s="69"/>
      <c r="C36" s="53" t="str">
        <f>'прил.5'!G447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D36" s="23">
        <f>D37+D78</f>
        <v>196167.53199999995</v>
      </c>
      <c r="E36" s="23">
        <f>E37+E78</f>
        <v>190915.62600000002</v>
      </c>
      <c r="F36" s="23">
        <f>F37+F78</f>
        <v>191473.89199999993</v>
      </c>
      <c r="I36" s="4"/>
    </row>
    <row r="37" spans="1:11" ht="25.5">
      <c r="A37" s="64" t="str">
        <f>'прил.5'!E448</f>
        <v>0210000000</v>
      </c>
      <c r="B37" s="69"/>
      <c r="C37" s="54" t="str">
        <f>'прил.5'!G448</f>
        <v>Подпрограмма "Развитие дошкольного и общего образования Спировского муниципального округа Тверской области"</v>
      </c>
      <c r="D37" s="24">
        <f>D38+D42+D46+D50+D52+D60+D72+D76+D44+D58+D66+D74+D68+D70+D54+D56+D62+D48+D64+D40</f>
        <v>190658.95099999994</v>
      </c>
      <c r="E37" s="24">
        <f>E38+E42+E46+E50+E52+E60+E72+E76+E44+E58+E66+E74+E68+E70+E54+E56+E62+E48+E64+E40</f>
        <v>185430.551</v>
      </c>
      <c r="F37" s="24">
        <f>F38+F42+F46+F50+F52+F60+F72+F76+F44+F58+F66+F74+F68+F70+F54+F56+F62+F48+F64+F40</f>
        <v>185985.11699999994</v>
      </c>
      <c r="G37" s="24" t="e">
        <f>G38+G42+G46+G50+#REF!+G52+G60+#REF!+G72+#REF!+G76+G44+G58+G66+G74+G68+G70+G54+#REF!+#REF!+G56+G62+G48+G64</f>
        <v>#REF!</v>
      </c>
      <c r="H37" s="24" t="e">
        <f>H38+H42+H46+H50+#REF!+H52+H60+#REF!+H72+#REF!+H76+H44+H58+H66+H74+H68+H70+H54+#REF!+#REF!+H56+H62+H48+H64</f>
        <v>#REF!</v>
      </c>
      <c r="I37" s="24" t="e">
        <f>I38+I42+I46+I50+#REF!+I52+I60+#REF!+I72+#REF!+I76+I44+I58+I66+I74+I68+I70+I54+#REF!+#REF!+I56+I62+I48+I64</f>
        <v>#REF!</v>
      </c>
      <c r="J37" s="24" t="e">
        <f>J38+J42+J46+J50+#REF!+J52+J60+#REF!+J72+#REF!+J76+J44+J58+J66+J74+J68+J70+J54+#REF!+#REF!+J56+J62+J48+J64</f>
        <v>#REF!</v>
      </c>
      <c r="K37" s="24" t="e">
        <f>K38+K42+K46+K50+#REF!+K52+K60+#REF!+K72+#REF!+K76+K44+K58+K66+K74+K68+K70+K54+#REF!+#REF!+K56+K62+K48+K64</f>
        <v>#REF!</v>
      </c>
    </row>
    <row r="38" spans="1:6" ht="51">
      <c r="A38" s="64" t="str">
        <f>'прил.5'!E449</f>
        <v>0210110740</v>
      </c>
      <c r="B38" s="69"/>
      <c r="C38" s="57" t="str">
        <f>'прил.5'!G449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 счёт средств областного бюджета</v>
      </c>
      <c r="D38" s="67">
        <f>D39</f>
        <v>20425.6</v>
      </c>
      <c r="E38" s="67">
        <f>E39</f>
        <v>20425.6</v>
      </c>
      <c r="F38" s="67">
        <f>F39</f>
        <v>20425.6</v>
      </c>
    </row>
    <row r="39" spans="1:6" ht="28.5" customHeight="1">
      <c r="A39" s="64" t="str">
        <f>'прил.5'!E450</f>
        <v>0210110740</v>
      </c>
      <c r="B39" s="73">
        <v>600</v>
      </c>
      <c r="C39" s="82" t="str">
        <f>'прил.5'!G465</f>
        <v>Предоставление субсидий бюджетным, автономным учреждениям и иным некоммерческим организациям</v>
      </c>
      <c r="D39" s="22">
        <f>'прил.5'!H450</f>
        <v>20425.6</v>
      </c>
      <c r="E39" s="22">
        <f>'прил.5'!I450</f>
        <v>20425.6</v>
      </c>
      <c r="F39" s="22">
        <f>'прил.5'!J450</f>
        <v>20425.6</v>
      </c>
    </row>
    <row r="40" spans="1:6" ht="28.5" customHeight="1">
      <c r="A40" s="64" t="str">
        <f>'прил.5'!E451</f>
        <v>021012002В</v>
      </c>
      <c r="B40" s="73"/>
      <c r="C40" s="88" t="str">
        <f>'прил.5'!G451</f>
        <v>Предоставление субсидий  муниципальным дошкольным учреждениям округа на иные цели за счет средств муниципального округа</v>
      </c>
      <c r="D40" s="22">
        <f>'прил.5'!H451</f>
        <v>3247.314</v>
      </c>
      <c r="E40" s="22">
        <f>'прил.5'!I451</f>
        <v>150</v>
      </c>
      <c r="F40" s="22">
        <f>'прил.5'!J451</f>
        <v>150</v>
      </c>
    </row>
    <row r="41" spans="1:6" ht="28.5" customHeight="1">
      <c r="A41" s="64" t="str">
        <f>'прил.5'!E452</f>
        <v>021012002В</v>
      </c>
      <c r="B41" s="73">
        <v>600</v>
      </c>
      <c r="C41" s="82" t="str">
        <f>C47</f>
        <v>Предоставление субсидий бюджетным, автономным учреждениям и иным некоммерческим организациям</v>
      </c>
      <c r="D41" s="22">
        <f>'прил.5'!H452</f>
        <v>3247.314</v>
      </c>
      <c r="E41" s="22">
        <f>'прил.5'!I452</f>
        <v>150</v>
      </c>
      <c r="F41" s="22">
        <f>'прил.5'!J452</f>
        <v>150</v>
      </c>
    </row>
    <row r="42" spans="1:6" ht="63.75">
      <c r="A42" s="64" t="str">
        <f>'прил.5'!E453</f>
        <v>021012002Г</v>
      </c>
      <c r="B42" s="69"/>
      <c r="C42" s="55" t="str">
        <f>'прил.5'!G453</f>
        <v>Финансовое обеспечение муниципального задания на оказание муниципальных услуг (выполнение работ) муниципальными образовательными организациями, реализующими общеобразовательную программу дошкольного образования за счет средств бюджета муниципального округа</v>
      </c>
      <c r="D42" s="22">
        <f>D43</f>
        <v>21607.647</v>
      </c>
      <c r="E42" s="22">
        <f>E43</f>
        <v>22263.854</v>
      </c>
      <c r="F42" s="22">
        <f>F43</f>
        <v>23013.4</v>
      </c>
    </row>
    <row r="43" spans="1:6" ht="25.5">
      <c r="A43" s="64" t="str">
        <f>'прил.5'!E454</f>
        <v>021012002Г</v>
      </c>
      <c r="B43" s="80" t="str">
        <f>'прил.5'!F461</f>
        <v>600</v>
      </c>
      <c r="C43" s="82" t="str">
        <f>'прил.5'!G461</f>
        <v>Предоставление субсидий  бюджетным, автономным учреждениям и иным некоммерческим организациям</v>
      </c>
      <c r="D43" s="22">
        <f>'прил.5'!H454</f>
        <v>21607.647</v>
      </c>
      <c r="E43" s="22">
        <f>'прил.5'!I454</f>
        <v>22263.854</v>
      </c>
      <c r="F43" s="22">
        <f>'прил.5'!J454</f>
        <v>23013.4</v>
      </c>
    </row>
    <row r="44" spans="1:6" ht="12.75">
      <c r="A44" s="64" t="str">
        <f>'прил.5'!E455</f>
        <v>021012029В</v>
      </c>
      <c r="B44" s="80"/>
      <c r="C44" s="88" t="str">
        <f>'прил.5'!G455</f>
        <v>Обустройство территорий дошкольных учреждений</v>
      </c>
      <c r="D44" s="22">
        <f>D45</f>
        <v>200</v>
      </c>
      <c r="E44" s="22">
        <f>E45</f>
        <v>0</v>
      </c>
      <c r="F44" s="22">
        <f>F45</f>
        <v>0</v>
      </c>
    </row>
    <row r="45" spans="1:6" ht="25.5">
      <c r="A45" s="64" t="str">
        <f>'прил.5'!E456</f>
        <v>021012029В</v>
      </c>
      <c r="B45" s="80" t="str">
        <f>'прил.5'!F467</f>
        <v>600</v>
      </c>
      <c r="C45" s="82" t="str">
        <f>'прил.5'!G467</f>
        <v>Предоставление субсидий бюджетным, автономным учреждениям и иным некоммерческим организациям</v>
      </c>
      <c r="D45" s="22">
        <f>'прил.5'!H456</f>
        <v>200</v>
      </c>
      <c r="E45" s="22">
        <f>'прил.5'!I456</f>
        <v>0</v>
      </c>
      <c r="F45" s="22">
        <f>'прил.5'!J456</f>
        <v>0</v>
      </c>
    </row>
    <row r="46" spans="1:6" ht="89.25">
      <c r="A46" s="64" t="str">
        <f>'прил.5'!E460</f>
        <v>0210210750</v>
      </c>
      <c r="B46" s="69"/>
      <c r="C46" s="55" t="str">
        <f>'прил.5'!G460</f>
        <v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 за счёт средств областного бюджета</v>
      </c>
      <c r="D46" s="22">
        <f>D47</f>
        <v>91148.1</v>
      </c>
      <c r="E46" s="22">
        <f>E47</f>
        <v>91148.1</v>
      </c>
      <c r="F46" s="22">
        <f>F47</f>
        <v>91148.1</v>
      </c>
    </row>
    <row r="47" spans="1:6" ht="25.5">
      <c r="A47" s="64" t="str">
        <f>'прил.5'!E461</f>
        <v>0210210750</v>
      </c>
      <c r="B47" s="80" t="str">
        <f>B45</f>
        <v>600</v>
      </c>
      <c r="C47" s="82" t="str">
        <f>C45</f>
        <v>Предоставление субсидий бюджетным, автономным учреждениям и иным некоммерческим организациям</v>
      </c>
      <c r="D47" s="22">
        <f>'прил.5'!H461</f>
        <v>91148.1</v>
      </c>
      <c r="E47" s="22">
        <f>'прил.5'!I461</f>
        <v>91148.1</v>
      </c>
      <c r="F47" s="22">
        <f>'прил.5'!J461</f>
        <v>91148.1</v>
      </c>
    </row>
    <row r="48" spans="1:11" ht="38.25">
      <c r="A48" s="64" t="str">
        <f>'прил.5'!E462</f>
        <v>021022001В</v>
      </c>
      <c r="B48" s="80"/>
      <c r="C48" s="88" t="str">
        <f>'прил.5'!G462</f>
        <v>Предоставление субсидий  муниципальным общеобразовательным  учреждениям Спировского муниципального округа на иные цели за счет средств  бюджета муниципального округа</v>
      </c>
      <c r="D48" s="22">
        <f>D49</f>
        <v>5591.667</v>
      </c>
      <c r="E48" s="22">
        <f aca="true" t="shared" si="1" ref="E48:K48">E49</f>
        <v>1000</v>
      </c>
      <c r="F48" s="22">
        <f t="shared" si="1"/>
        <v>0</v>
      </c>
      <c r="G48" s="22">
        <f t="shared" si="1"/>
        <v>0</v>
      </c>
      <c r="H48" s="22">
        <f t="shared" si="1"/>
        <v>0</v>
      </c>
      <c r="I48" s="22">
        <f t="shared" si="1"/>
        <v>0</v>
      </c>
      <c r="J48" s="22">
        <f t="shared" si="1"/>
        <v>0</v>
      </c>
      <c r="K48" s="22">
        <f t="shared" si="1"/>
        <v>0</v>
      </c>
    </row>
    <row r="49" spans="1:11" ht="25.5">
      <c r="A49" s="64" t="str">
        <f>'прил.5'!E463</f>
        <v>021022001В</v>
      </c>
      <c r="B49" s="80" t="str">
        <f>'прил.5'!F467</f>
        <v>600</v>
      </c>
      <c r="C49" s="82" t="str">
        <f>'прил.5'!G467</f>
        <v>Предоставление субсидий бюджетным, автономным учреждениям и иным некоммерческим организациям</v>
      </c>
      <c r="D49" s="22">
        <f>'прил.5'!H463</f>
        <v>5591.667</v>
      </c>
      <c r="E49" s="22">
        <f>'прил.5'!I463</f>
        <v>1000</v>
      </c>
      <c r="F49" s="22">
        <f>'прил.5'!J463</f>
        <v>0</v>
      </c>
      <c r="G49" s="22">
        <f>'прил.5'!K463</f>
        <v>0</v>
      </c>
      <c r="H49" s="22">
        <f>'прил.5'!L463</f>
        <v>0</v>
      </c>
      <c r="I49" s="22">
        <f>'прил.5'!M463</f>
        <v>0</v>
      </c>
      <c r="J49" s="22">
        <f>'прил.5'!N463</f>
        <v>0</v>
      </c>
      <c r="K49" s="22">
        <f>'прил.5'!O463</f>
        <v>0</v>
      </c>
    </row>
    <row r="50" spans="1:6" ht="48.75" customHeight="1">
      <c r="A50" s="64" t="str">
        <f>'прил.5'!E464</f>
        <v>021022001Г</v>
      </c>
      <c r="B50" s="69"/>
      <c r="C50" s="55" t="str">
        <f>'прил.5'!G464</f>
        <v>Финансовое обеспечение муниципального задания на оказание муниципальных услуг (выполнение работ) муниципальными общеобразовательными  учреждениями Спировского муниципального округа за счет средств бюджета муниципального округа</v>
      </c>
      <c r="D50" s="22">
        <f>D51</f>
        <v>22107.153</v>
      </c>
      <c r="E50" s="22">
        <f>E51</f>
        <v>23607.053</v>
      </c>
      <c r="F50" s="22">
        <f>F51</f>
        <v>24314.439</v>
      </c>
    </row>
    <row r="51" spans="1:6" ht="25.5">
      <c r="A51" s="64" t="str">
        <f>'прил.5'!E465</f>
        <v>021022001Г</v>
      </c>
      <c r="B51" s="80" t="str">
        <f>'прил.5'!F467</f>
        <v>600</v>
      </c>
      <c r="C51" s="82" t="str">
        <f>'прил.5'!G467</f>
        <v>Предоставление субсидий бюджетным, автономным учреждениям и иным некоммерческим организациям</v>
      </c>
      <c r="D51" s="22">
        <f>'прил.5'!H465</f>
        <v>22107.153</v>
      </c>
      <c r="E51" s="22">
        <f>'прил.5'!I465</f>
        <v>23607.053</v>
      </c>
      <c r="F51" s="22">
        <f>'прил.5'!J465</f>
        <v>24314.439</v>
      </c>
    </row>
    <row r="52" spans="1:6" ht="63.75">
      <c r="A52" s="64" t="str">
        <f>'прил.5'!E466</f>
        <v>021022014Г</v>
      </c>
      <c r="B52" s="69"/>
      <c r="C52" s="55" t="str">
        <f>'прил.5'!G466</f>
        <v>Финансовое обеспечение муниципального задания на оказание муниципальных услуг (выполнение работ) муниципальными образовательными организациями, реализующими общеобразовательную программу дошкольного образования за счет средств бюджета муниципального округа</v>
      </c>
      <c r="D52" s="22">
        <f>D53</f>
        <v>2857.197</v>
      </c>
      <c r="E52" s="22">
        <f>E53</f>
        <v>3044.344</v>
      </c>
      <c r="F52" s="22">
        <f>F53</f>
        <v>3135.675</v>
      </c>
    </row>
    <row r="53" spans="1:6" ht="25.5">
      <c r="A53" s="64" t="str">
        <f>'прил.5'!E467</f>
        <v>021022014Г</v>
      </c>
      <c r="B53" s="73">
        <v>600</v>
      </c>
      <c r="C53" s="82" t="str">
        <f>'прил.5'!G467</f>
        <v>Предоставление субсидий бюджетным, автономным учреждениям и иным некоммерческим организациям</v>
      </c>
      <c r="D53" s="22">
        <f>'прил.5'!H467</f>
        <v>2857.197</v>
      </c>
      <c r="E53" s="22">
        <f>'прил.5'!I467</f>
        <v>3044.344</v>
      </c>
      <c r="F53" s="22">
        <f>'прил.5'!J467</f>
        <v>3135.675</v>
      </c>
    </row>
    <row r="54" spans="1:6" ht="25.5">
      <c r="A54" s="64" t="str">
        <f>'прил.5'!E468</f>
        <v>0210211080</v>
      </c>
      <c r="B54" s="73"/>
      <c r="C54" s="88" t="str">
        <f>'прил.5'!G468</f>
        <v>Организация участия детей и подростков в социально значимых региональных проектах</v>
      </c>
      <c r="D54" s="22">
        <f>D55</f>
        <v>57</v>
      </c>
      <c r="E54" s="22">
        <f>E55</f>
        <v>57</v>
      </c>
      <c r="F54" s="22">
        <f>F55</f>
        <v>57</v>
      </c>
    </row>
    <row r="55" spans="1:6" ht="25.5">
      <c r="A55" s="64" t="str">
        <f>'прил.5'!E469</f>
        <v>0210211080</v>
      </c>
      <c r="B55" s="73">
        <v>600</v>
      </c>
      <c r="C55" s="82" t="str">
        <f>'прил.5'!G469</f>
        <v>Предоставление субсидий бюджетным, автономным учреждениям и иным некоммерческим организациям</v>
      </c>
      <c r="D55" s="22">
        <f>'прил.5'!H469</f>
        <v>57</v>
      </c>
      <c r="E55" s="22">
        <f>'прил.5'!I469</f>
        <v>57</v>
      </c>
      <c r="F55" s="22">
        <f>'прил.5'!J469</f>
        <v>57</v>
      </c>
    </row>
    <row r="56" spans="1:6" ht="24.75" customHeight="1">
      <c r="A56" s="64" t="str">
        <f>'прил.5'!E470</f>
        <v>02102S108В</v>
      </c>
      <c r="B56" s="73"/>
      <c r="C56" s="88" t="str">
        <f>'прил.5'!G470</f>
        <v>Организация участия детей и подростков в социально значимых региональных проектах за счет средств бюджета муниципального округа</v>
      </c>
      <c r="D56" s="22">
        <f>D57</f>
        <v>13</v>
      </c>
      <c r="E56" s="22">
        <f>E57</f>
        <v>13</v>
      </c>
      <c r="F56" s="22">
        <f>F57</f>
        <v>13</v>
      </c>
    </row>
    <row r="57" spans="1:6" ht="25.5">
      <c r="A57" s="64" t="str">
        <f>'прил.5'!E471</f>
        <v>02102S108В</v>
      </c>
      <c r="B57" s="73">
        <v>600</v>
      </c>
      <c r="C57" s="82" t="str">
        <f>'прил.5'!G471</f>
        <v>Предоставление субсидий бюджетным, автономным учреждениям и иным некоммерческим организациям</v>
      </c>
      <c r="D57" s="22">
        <f>'прил.5'!H471</f>
        <v>13</v>
      </c>
      <c r="E57" s="22">
        <f>'прил.5'!I471</f>
        <v>13</v>
      </c>
      <c r="F57" s="22">
        <f>'прил.5'!J471</f>
        <v>13</v>
      </c>
    </row>
    <row r="58" spans="1:6" ht="63.75">
      <c r="A58" s="64" t="str">
        <f>'прил.5'!E472</f>
        <v>0210410250</v>
      </c>
      <c r="B58" s="73"/>
      <c r="C58" s="91" t="str">
        <f>'прил.5'!G472</f>
        <v>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за счет средств областного бюджета</v>
      </c>
      <c r="D58" s="22">
        <f>D59</f>
        <v>989.9</v>
      </c>
      <c r="E58" s="22">
        <f>E59</f>
        <v>989.9</v>
      </c>
      <c r="F58" s="22">
        <f>F59</f>
        <v>989.9</v>
      </c>
    </row>
    <row r="59" spans="1:6" ht="25.5">
      <c r="A59" s="64" t="str">
        <f>'прил.5'!E473</f>
        <v>0210410250</v>
      </c>
      <c r="B59" s="73">
        <v>600</v>
      </c>
      <c r="C59" s="82" t="str">
        <f>'прил.5'!G473</f>
        <v>Предоставление субсидий бюджетным, автономным учреждениям и иным некоммерческим организациям</v>
      </c>
      <c r="D59" s="22">
        <f>'прил.5'!H473</f>
        <v>989.9</v>
      </c>
      <c r="E59" s="22">
        <f>'прил.5'!I473</f>
        <v>989.9</v>
      </c>
      <c r="F59" s="22">
        <f>'прил.5'!J473</f>
        <v>989.9</v>
      </c>
    </row>
    <row r="60" spans="1:6" ht="51">
      <c r="A60" s="64" t="str">
        <f>'прил.5'!E474</f>
        <v>02104S025Г</v>
      </c>
      <c r="B60" s="69"/>
      <c r="C60" s="55" t="str">
        <f>'прил.5'!G474</f>
        <v>Предоставление субсидий общеобразовательным учреждениям  на транспортное обслуживание населения в части обеспечения подвоза учащихся, проживающих в сельской местности, к месту обучения и обратно за счет средств бюджета муниципального округа</v>
      </c>
      <c r="D60" s="22">
        <f>D61</f>
        <v>3665.617</v>
      </c>
      <c r="E60" s="22">
        <f>E61</f>
        <v>3775.185</v>
      </c>
      <c r="F60" s="22">
        <f>F61</f>
        <v>3775.185</v>
      </c>
    </row>
    <row r="61" spans="1:6" ht="25.5">
      <c r="A61" s="64" t="str">
        <f>'прил.5'!E475</f>
        <v>02104S025Г</v>
      </c>
      <c r="B61" s="73">
        <v>600</v>
      </c>
      <c r="C61" s="82" t="str">
        <f>'прил.5'!G463</f>
        <v>Предоставление субсидий бюджетным, автономным учреждениям и иным некоммерческим организациям</v>
      </c>
      <c r="D61" s="22">
        <f>'прил.5'!H475</f>
        <v>3665.617</v>
      </c>
      <c r="E61" s="22">
        <f>'прил.5'!I475</f>
        <v>3775.185</v>
      </c>
      <c r="F61" s="22">
        <f>'прил.5'!J475</f>
        <v>3775.185</v>
      </c>
    </row>
    <row r="62" spans="1:6" ht="38.25">
      <c r="A62" s="64" t="str">
        <f>'прил.5'!E476</f>
        <v>0210253031</v>
      </c>
      <c r="B62" s="73"/>
      <c r="C62" s="91" t="str">
        <f>'прил.5'!G476</f>
        <v>Выплата ежемесячного денежного вознаграждении за классное руководство педагогическим работникам муниципальных образовательных учреждений</v>
      </c>
      <c r="D62" s="22">
        <f>D63</f>
        <v>5216.3</v>
      </c>
      <c r="E62" s="22">
        <f>E63</f>
        <v>5216.3</v>
      </c>
      <c r="F62" s="22">
        <f>F63</f>
        <v>5216.3</v>
      </c>
    </row>
    <row r="63" spans="1:11" ht="25.5">
      <c r="A63" s="64" t="str">
        <f>'прил.5'!E477</f>
        <v>0210253031</v>
      </c>
      <c r="B63" s="73">
        <v>600</v>
      </c>
      <c r="C63" s="82" t="str">
        <f>'прил.5'!G465</f>
        <v>Предоставление субсидий бюджетным, автономным учреждениям и иным некоммерческим организациям</v>
      </c>
      <c r="D63" s="22">
        <f>'прил.5'!H477</f>
        <v>5216.3</v>
      </c>
      <c r="E63" s="22">
        <f>'прил.5'!I477</f>
        <v>5216.3</v>
      </c>
      <c r="F63" s="22">
        <f>'прил.5'!J477</f>
        <v>5216.3</v>
      </c>
      <c r="G63" s="22">
        <f>'прил.5'!K477</f>
        <v>0</v>
      </c>
      <c r="H63" s="22">
        <f>'прил.5'!L477</f>
        <v>0</v>
      </c>
      <c r="I63" s="22">
        <f>'прил.5'!M477</f>
        <v>0</v>
      </c>
      <c r="J63" s="22">
        <f>'прил.5'!N477</f>
        <v>0</v>
      </c>
      <c r="K63" s="22">
        <f>'прил.5'!O477</f>
        <v>0</v>
      </c>
    </row>
    <row r="64" spans="1:11" ht="38.25">
      <c r="A64" s="64" t="str">
        <f>'прил.5'!E478</f>
        <v>021062036В</v>
      </c>
      <c r="B64" s="73"/>
      <c r="C64" s="88" t="str">
        <f>'прил.5'!G478</f>
        <v>Организация бесплатного двухразового питания обучающихся с ограниченными возможностями здоровья общеобразовательных организаций</v>
      </c>
      <c r="D64" s="22">
        <f>D65</f>
        <v>1057.183</v>
      </c>
      <c r="E64" s="22">
        <f>E65</f>
        <v>1057.183</v>
      </c>
      <c r="F64" s="22">
        <f>F65</f>
        <v>1057.183</v>
      </c>
      <c r="G64" s="92"/>
      <c r="H64" s="92"/>
      <c r="I64" s="92"/>
      <c r="J64" s="92"/>
      <c r="K64" s="92"/>
    </row>
    <row r="65" spans="1:11" ht="25.5">
      <c r="A65" s="64" t="str">
        <f>'прил.5'!E479</f>
        <v>021062036В</v>
      </c>
      <c r="B65" s="73">
        <v>600</v>
      </c>
      <c r="C65" s="88" t="str">
        <f>'прил.5'!G479</f>
        <v>Предоставление субсидий бюджетным, автономным учреждениям и иным некоммерческим организациям</v>
      </c>
      <c r="D65" s="22">
        <f>'прил.5'!H479</f>
        <v>1057.183</v>
      </c>
      <c r="E65" s="22">
        <f>'прил.5'!I479</f>
        <v>1057.183</v>
      </c>
      <c r="F65" s="22">
        <f>'прил.5'!J479</f>
        <v>1057.183</v>
      </c>
      <c r="G65" s="92"/>
      <c r="H65" s="92"/>
      <c r="I65" s="92"/>
      <c r="J65" s="92"/>
      <c r="K65" s="92"/>
    </row>
    <row r="66" spans="1:6" ht="38.25">
      <c r="A66" s="64" t="str">
        <f>'прил.5'!E480</f>
        <v>02106L3041</v>
      </c>
      <c r="B66" s="73"/>
      <c r="C66" s="88" t="str">
        <f>'прил.5'!G480</f>
        <v>Организация обеспечения учащихся начальных классов  муниципальных общеобразовательных организаций горячим питанием </v>
      </c>
      <c r="D66" s="22">
        <f>D67</f>
        <v>5084.7</v>
      </c>
      <c r="E66" s="22">
        <f>E67</f>
        <v>5084.7</v>
      </c>
      <c r="F66" s="22">
        <f>F67</f>
        <v>4916.4</v>
      </c>
    </row>
    <row r="67" spans="1:6" ht="25.5">
      <c r="A67" s="64" t="str">
        <f>'прил.5'!E481</f>
        <v>02106L3041</v>
      </c>
      <c r="B67" s="73">
        <v>600</v>
      </c>
      <c r="C67" s="82" t="str">
        <f>'прил.5'!G467</f>
        <v>Предоставление субсидий бюджетным, автономным учреждениям и иным некоммерческим организациям</v>
      </c>
      <c r="D67" s="22">
        <f>'прил.5'!H481</f>
        <v>5084.7</v>
      </c>
      <c r="E67" s="22">
        <f>'прил.5'!I481</f>
        <v>5084.7</v>
      </c>
      <c r="F67" s="22">
        <f>'прил.5'!J481</f>
        <v>4916.4</v>
      </c>
    </row>
    <row r="68" spans="1:6" ht="38.25">
      <c r="A68" s="64" t="str">
        <f>'прил.5'!E489</f>
        <v>0210510690</v>
      </c>
      <c r="B68" s="73"/>
      <c r="C68" s="88" t="str">
        <f>'прил.5'!G489</f>
        <v>Повышение заработной платы педагогическим работникам муниципальных организаций дополнительного образования за счет средств областного бюджета</v>
      </c>
      <c r="D68" s="22">
        <f>D69</f>
        <v>1202.27</v>
      </c>
      <c r="E68" s="22">
        <f>E69</f>
        <v>1202.27</v>
      </c>
      <c r="F68" s="22">
        <f>F69</f>
        <v>1202.27</v>
      </c>
    </row>
    <row r="69" spans="1:6" ht="25.5">
      <c r="A69" s="64" t="str">
        <f>'прил.5'!E490</f>
        <v>0210510690</v>
      </c>
      <c r="B69" s="73">
        <v>600</v>
      </c>
      <c r="C69" s="82" t="str">
        <f>'прил.5'!G469</f>
        <v>Предоставление субсидий бюджетным, автономным учреждениям и иным некоммерческим организациям</v>
      </c>
      <c r="D69" s="22">
        <f>'прил.5'!H490</f>
        <v>1202.27</v>
      </c>
      <c r="E69" s="22">
        <f>'прил.5'!I490</f>
        <v>1202.27</v>
      </c>
      <c r="F69" s="22">
        <f>'прил.5'!J490</f>
        <v>1202.27</v>
      </c>
    </row>
    <row r="70" spans="1:6" ht="38.25">
      <c r="A70" s="64" t="str">
        <f>'прил.5'!E491</f>
        <v>02105S069Г</v>
      </c>
      <c r="B70" s="73"/>
      <c r="C70" s="88" t="str">
        <f>'прил.5'!G491</f>
        <v>Повышение заработной платы педагогическим работникам муниципальных организаций дополнительного образования за счет средств бюджета муниципального округа</v>
      </c>
      <c r="D70" s="22">
        <f>D71</f>
        <v>12.2</v>
      </c>
      <c r="E70" s="22">
        <f>E71</f>
        <v>12.2</v>
      </c>
      <c r="F70" s="22">
        <f>F71</f>
        <v>12.2</v>
      </c>
    </row>
    <row r="71" spans="1:6" ht="25.5">
      <c r="A71" s="64" t="str">
        <f>'прил.5'!E492</f>
        <v>02105S069Г</v>
      </c>
      <c r="B71" s="73">
        <v>600</v>
      </c>
      <c r="C71" s="82" t="str">
        <f>'прил.5'!G471</f>
        <v>Предоставление субсидий бюджетным, автономным учреждениям и иным некоммерческим организациям</v>
      </c>
      <c r="D71" s="22">
        <f>'прил.5'!H492</f>
        <v>12.2</v>
      </c>
      <c r="E71" s="22">
        <f>'прил.5'!I492</f>
        <v>12.2</v>
      </c>
      <c r="F71" s="22">
        <f>'прил.5'!J492</f>
        <v>12.2</v>
      </c>
    </row>
    <row r="72" spans="1:6" ht="41.25" customHeight="1">
      <c r="A72" s="64" t="str">
        <f>'прил.5'!E493</f>
        <v>021052001Г</v>
      </c>
      <c r="B72" s="69"/>
      <c r="C72" s="55" t="str">
        <f>'прил.5'!G493</f>
        <v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образования</v>
      </c>
      <c r="D72" s="22">
        <f>D73</f>
        <v>5612.303</v>
      </c>
      <c r="E72" s="22">
        <f>E73</f>
        <v>5820.062</v>
      </c>
      <c r="F72" s="22">
        <f>F73</f>
        <v>5994.665</v>
      </c>
    </row>
    <row r="73" spans="1:6" ht="25.5">
      <c r="A73" s="64" t="str">
        <f>'прил.5'!E494</f>
        <v>021052001Г</v>
      </c>
      <c r="B73" s="73">
        <v>600</v>
      </c>
      <c r="C73" s="82" t="str">
        <f>'прил.5'!G475</f>
        <v>Предоставление субсидий бюджетным, автономным учреждениям и иным некоммерческим организациям</v>
      </c>
      <c r="D73" s="22">
        <f>'прил.5'!H494</f>
        <v>5612.303</v>
      </c>
      <c r="E73" s="22">
        <f>'прил.5'!I494</f>
        <v>5820.062</v>
      </c>
      <c r="F73" s="22">
        <f>'прил.5'!J494</f>
        <v>5994.665</v>
      </c>
    </row>
    <row r="74" spans="1:6" ht="12.75">
      <c r="A74" s="64" t="str">
        <f>'прил.5'!E498</f>
        <v>0210610240</v>
      </c>
      <c r="B74" s="73"/>
      <c r="C74" s="88" t="str">
        <f>'прил.5'!G498</f>
        <v>Организация отдыха детей в каникулярное время</v>
      </c>
      <c r="D74" s="22">
        <f>D75</f>
        <v>443.8</v>
      </c>
      <c r="E74" s="22">
        <f>E75</f>
        <v>443.8</v>
      </c>
      <c r="F74" s="22">
        <f>F75</f>
        <v>443.8</v>
      </c>
    </row>
    <row r="75" spans="1:6" ht="25.5">
      <c r="A75" s="64" t="str">
        <f>'прил.5'!E499</f>
        <v>0210610240</v>
      </c>
      <c r="B75" s="73">
        <v>600</v>
      </c>
      <c r="C75" s="82" t="str">
        <f>'прил.5'!G499</f>
        <v>Предоставление субсидий  бюджетным, автономным учреждениям и иным некоммерческим организациям</v>
      </c>
      <c r="D75" s="22">
        <f>'прил.5'!H499</f>
        <v>443.8</v>
      </c>
      <c r="E75" s="22">
        <f>'прил.5'!I499</f>
        <v>443.8</v>
      </c>
      <c r="F75" s="22">
        <f>'прил.5'!J499</f>
        <v>443.8</v>
      </c>
    </row>
    <row r="76" spans="1:6" ht="63.75">
      <c r="A76" s="64" t="str">
        <f>'прил.5'!E500</f>
        <v>02106S024Г</v>
      </c>
      <c r="B76" s="69"/>
      <c r="C76" s="55" t="str">
        <f>'прил.5'!G500</f>
        <v>Финансовое обеспечение муниципального задания на оказание муниципальных услуг (выполнение работ) муниципальными общеобразовательными учреждениями по организации летнего отдыха и занятости детей в каникулярное время за счет средств  бюджета муниципального округа</v>
      </c>
      <c r="D76" s="22">
        <f>D77</f>
        <v>120</v>
      </c>
      <c r="E76" s="22">
        <f>E77</f>
        <v>120</v>
      </c>
      <c r="F76" s="22">
        <f>F77</f>
        <v>120</v>
      </c>
    </row>
    <row r="77" spans="1:6" ht="25.5">
      <c r="A77" s="64" t="str">
        <f>'прил.5'!E501</f>
        <v>02106S024Г</v>
      </c>
      <c r="B77" s="73">
        <v>600</v>
      </c>
      <c r="C77" s="82" t="str">
        <f>'прил.5'!G501</f>
        <v>Предоставление субсидий  бюджетным, автономным учреждениям и иным некоммерческим организациям</v>
      </c>
      <c r="D77" s="22">
        <f>'прил.5'!H501</f>
        <v>120</v>
      </c>
      <c r="E77" s="22">
        <f>'прил.5'!I501</f>
        <v>120</v>
      </c>
      <c r="F77" s="22">
        <f>'прил.5'!J501</f>
        <v>120</v>
      </c>
    </row>
    <row r="78" spans="1:11" ht="12.75">
      <c r="A78" s="64" t="str">
        <f>'прил.5'!E502</f>
        <v>0290000000</v>
      </c>
      <c r="B78" s="69"/>
      <c r="C78" s="54" t="s">
        <v>19</v>
      </c>
      <c r="D78" s="24">
        <f aca="true" t="shared" si="2" ref="D78:K78">D82+D84+D87+D79</f>
        <v>5508.580999999999</v>
      </c>
      <c r="E78" s="24">
        <f t="shared" si="2"/>
        <v>5485.075000000001</v>
      </c>
      <c r="F78" s="24">
        <f t="shared" si="2"/>
        <v>5488.775000000001</v>
      </c>
      <c r="G78" s="24">
        <f t="shared" si="2"/>
        <v>0</v>
      </c>
      <c r="H78" s="24">
        <f t="shared" si="2"/>
        <v>0</v>
      </c>
      <c r="I78" s="24">
        <f t="shared" si="2"/>
        <v>0</v>
      </c>
      <c r="J78" s="24">
        <f t="shared" si="2"/>
        <v>0</v>
      </c>
      <c r="K78" s="24">
        <f t="shared" si="2"/>
        <v>0</v>
      </c>
    </row>
    <row r="79" spans="1:6" ht="38.25">
      <c r="A79" s="64" t="str">
        <f>'прил.5'!E32</f>
        <v>0290110510</v>
      </c>
      <c r="B79" s="69"/>
      <c r="C79" s="57" t="str">
        <f>'прил.5'!G32</f>
        <v>Осуществление государственных полномочий  по созданию и организации  деятельности комиссий по делам несовершеннолетних и защите их прав за счёт средств областного бюджета</v>
      </c>
      <c r="D79" s="22">
        <f>D80+D81</f>
        <v>371.20000000000005</v>
      </c>
      <c r="E79" s="22">
        <f>E80+E81</f>
        <v>374.6</v>
      </c>
      <c r="F79" s="22">
        <f>F80+F81</f>
        <v>378.29999999999995</v>
      </c>
    </row>
    <row r="80" spans="1:6" ht="51">
      <c r="A80" s="64" t="str">
        <f>'прил.5'!E33</f>
        <v>0290110510</v>
      </c>
      <c r="B80" s="76" t="s">
        <v>9</v>
      </c>
      <c r="C80" s="19" t="s">
        <v>11</v>
      </c>
      <c r="D80" s="67">
        <f>'прил.5'!H33</f>
        <v>355.446</v>
      </c>
      <c r="E80" s="67">
        <f>'прил.5'!I33</f>
        <v>359</v>
      </c>
      <c r="F80" s="67">
        <f>'прил.5'!J33</f>
        <v>362.59</v>
      </c>
    </row>
    <row r="81" spans="1:6" ht="25.5">
      <c r="A81" s="64" t="str">
        <f>'прил.5'!E34</f>
        <v>0290110510</v>
      </c>
      <c r="B81" s="76" t="s">
        <v>12</v>
      </c>
      <c r="C81" s="19" t="s">
        <v>13</v>
      </c>
      <c r="D81" s="67">
        <f>'прил.5'!H34</f>
        <v>15.754</v>
      </c>
      <c r="E81" s="67">
        <f>'прил.5'!I34</f>
        <v>15.6</v>
      </c>
      <c r="F81" s="67">
        <f>'прил.5'!J34</f>
        <v>15.71</v>
      </c>
    </row>
    <row r="82" spans="1:6" ht="51">
      <c r="A82" s="64" t="str">
        <f>'прил.5'!E241</f>
        <v>029012001С</v>
      </c>
      <c r="B82" s="69"/>
      <c r="C82" s="57" t="str">
        <f>'прил.5'!G247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D82" s="67">
        <f>D83</f>
        <v>1764.927</v>
      </c>
      <c r="E82" s="67">
        <f>E83</f>
        <v>1738.021</v>
      </c>
      <c r="F82" s="67">
        <f>F83</f>
        <v>1738.021</v>
      </c>
    </row>
    <row r="83" spans="1:6" ht="51">
      <c r="A83" s="64" t="str">
        <f>'прил.5'!E242</f>
        <v>029012001С</v>
      </c>
      <c r="B83" s="76" t="s">
        <v>9</v>
      </c>
      <c r="C83" s="19" t="s">
        <v>11</v>
      </c>
      <c r="D83" s="22">
        <f>'прил.5'!H242</f>
        <v>1764.927</v>
      </c>
      <c r="E83" s="22">
        <f>'прил.5'!I242</f>
        <v>1738.021</v>
      </c>
      <c r="F83" s="22">
        <f>'прил.5'!J242</f>
        <v>1738.021</v>
      </c>
    </row>
    <row r="84" spans="1:6" ht="12.75">
      <c r="A84" s="64" t="str">
        <f>'прил.5'!E503</f>
        <v>029012005Д</v>
      </c>
      <c r="B84" s="69"/>
      <c r="C84" s="66" t="str">
        <f>'прил.5'!G503</f>
        <v>Обеспечение деятельности централизованной бухгалтерии </v>
      </c>
      <c r="D84" s="22">
        <f>D85+D86</f>
        <v>1918.9879999999998</v>
      </c>
      <c r="E84" s="22">
        <f>E85+E86</f>
        <v>1918.9879999999998</v>
      </c>
      <c r="F84" s="22">
        <f>F85+F86</f>
        <v>1918.9879999999998</v>
      </c>
    </row>
    <row r="85" spans="1:6" ht="51">
      <c r="A85" s="64" t="str">
        <f>'прил.5'!E504</f>
        <v>029012005Д</v>
      </c>
      <c r="B85" s="76" t="s">
        <v>9</v>
      </c>
      <c r="C85" s="19" t="s">
        <v>11</v>
      </c>
      <c r="D85" s="22">
        <f>'прил.5'!H504</f>
        <v>1143.088</v>
      </c>
      <c r="E85" s="22">
        <f>'прил.5'!I504</f>
        <v>1143.088</v>
      </c>
      <c r="F85" s="22">
        <f>'прил.5'!J504</f>
        <v>1143.088</v>
      </c>
    </row>
    <row r="86" spans="1:6" ht="25.5">
      <c r="A86" s="64" t="str">
        <f>'прил.5'!E505</f>
        <v>029012005Д</v>
      </c>
      <c r="B86" s="76" t="s">
        <v>12</v>
      </c>
      <c r="C86" s="19" t="s">
        <v>13</v>
      </c>
      <c r="D86" s="22">
        <f>'прил.5'!H505</f>
        <v>775.9</v>
      </c>
      <c r="E86" s="22">
        <f>'прил.5'!I505</f>
        <v>775.9</v>
      </c>
      <c r="F86" s="22">
        <f>'прил.5'!J505</f>
        <v>775.9</v>
      </c>
    </row>
    <row r="87" spans="1:6" ht="12.75">
      <c r="A87" s="65" t="str">
        <f>'прил.5'!E506</f>
        <v>029012006Д</v>
      </c>
      <c r="B87" s="69"/>
      <c r="C87" s="55" t="str">
        <f>'прил.5'!G506</f>
        <v>Обеспечение деятельности учебно-методических кабинетов</v>
      </c>
      <c r="D87" s="22">
        <f>D88+D89</f>
        <v>1453.466</v>
      </c>
      <c r="E87" s="22">
        <f>E88+E89</f>
        <v>1453.466</v>
      </c>
      <c r="F87" s="22">
        <f>F88+F89</f>
        <v>1453.466</v>
      </c>
    </row>
    <row r="88" spans="1:6" ht="51">
      <c r="A88" s="65" t="str">
        <f>'прил.5'!E507</f>
        <v>029012006Д</v>
      </c>
      <c r="B88" s="76" t="s">
        <v>9</v>
      </c>
      <c r="C88" s="19" t="s">
        <v>11</v>
      </c>
      <c r="D88" s="22">
        <f>'прил.5'!H507</f>
        <v>1349.466</v>
      </c>
      <c r="E88" s="22">
        <f>'прил.5'!I507</f>
        <v>1349.466</v>
      </c>
      <c r="F88" s="22">
        <f>'прил.5'!J507</f>
        <v>1349.466</v>
      </c>
    </row>
    <row r="89" spans="1:6" ht="25.5">
      <c r="A89" s="65" t="str">
        <f>'прил.5'!E508</f>
        <v>029012006Д</v>
      </c>
      <c r="B89" s="76" t="s">
        <v>12</v>
      </c>
      <c r="C89" s="19" t="s">
        <v>13</v>
      </c>
      <c r="D89" s="22">
        <f>'прил.5'!H508</f>
        <v>104</v>
      </c>
      <c r="E89" s="22">
        <f>'прил.5'!I508</f>
        <v>104</v>
      </c>
      <c r="F89" s="22">
        <f>'прил.5'!J508</f>
        <v>104</v>
      </c>
    </row>
    <row r="90" spans="1:6" ht="44.25" customHeight="1">
      <c r="A90" s="64" t="str">
        <f>'прил.5'!E324</f>
        <v>0300000000</v>
      </c>
      <c r="B90" s="69"/>
      <c r="C90" s="53" t="str">
        <f>'прил.5'!G370</f>
        <v>Муниципальная программа Спировского муниципального округа Тверской области "Культура Спировского муниципального округа" на 2022-2027 годы</v>
      </c>
      <c r="D90" s="23">
        <f>D91+D129+D120</f>
        <v>49857.45</v>
      </c>
      <c r="E90" s="23">
        <f>E91+E129+E120</f>
        <v>50160.827999999994</v>
      </c>
      <c r="F90" s="23">
        <f>F91+F129+F120</f>
        <v>49617.755999999994</v>
      </c>
    </row>
    <row r="91" spans="1:11" ht="25.5">
      <c r="A91" s="64" t="str">
        <f>'прил.5'!E325</f>
        <v>0310000000</v>
      </c>
      <c r="B91" s="69"/>
      <c r="C91" s="54" t="str">
        <f>'прил.5'!G371</f>
        <v>Подпрограмма "Сохранение и развитие сферы культуры Спировского муниципального округа" </v>
      </c>
      <c r="D91" s="22">
        <f>D98+D106+D110+D116+D100+D102+D112+D92+D94+D96+D104+D108+D114+D118</f>
        <v>42125.566</v>
      </c>
      <c r="E91" s="22">
        <f>E98+E106+E110+E116+E100+E102+E112+E92+E94+E96+E104+E108+E114+E118</f>
        <v>42445.761999999995</v>
      </c>
      <c r="F91" s="22">
        <f>F98+F106+F110+F116+F100+F102+F112+F92+F94+F96+F104+F108+F114+F118</f>
        <v>41902.689999999995</v>
      </c>
      <c r="G91" s="22" t="e">
        <f>G98+#REF!+G106+G110+G116+#REF!+#REF!+#REF!+#REF!+#REF!+#REF!+#REF!+G100+G102+G112+G92+G94+#REF!+#REF!</f>
        <v>#REF!</v>
      </c>
      <c r="H91" s="22" t="e">
        <f>H98+#REF!+H106+H110+H116+#REF!+#REF!+#REF!+#REF!+#REF!+#REF!+#REF!+H100+H102+H112+H92+H94+#REF!+#REF!</f>
        <v>#REF!</v>
      </c>
      <c r="I91" s="22" t="e">
        <f>I98+#REF!+I106+I110+I116+#REF!+#REF!+#REF!+#REF!+#REF!+#REF!+#REF!+I100+I102+I112+I92+I94+#REF!+#REF!</f>
        <v>#REF!</v>
      </c>
      <c r="J91" s="22" t="e">
        <f>J98+#REF!+J106+J110+J116+#REF!+#REF!+#REF!+#REF!+#REF!+#REF!+#REF!+J100+J102+J112+J92+J94+#REF!+#REF!</f>
        <v>#REF!</v>
      </c>
      <c r="K91" s="22" t="e">
        <f>K98+#REF!+K106+K110+K116+#REF!+#REF!+#REF!+#REF!+#REF!+#REF!+#REF!+K100+K102+K112+K92+K94+#REF!+#REF!</f>
        <v>#REF!</v>
      </c>
    </row>
    <row r="92" spans="1:11" ht="38.25">
      <c r="A92" s="64" t="str">
        <f>'прил.5'!E326</f>
        <v>0310310690</v>
      </c>
      <c r="B92" s="77"/>
      <c r="C92" s="86" t="str">
        <f>'прил.5'!G326</f>
        <v>Повышение заработной платы педагогическим работникам муниципальных организаций дополнительного образования за счет средств областного бюджета</v>
      </c>
      <c r="D92" s="22">
        <f>D93</f>
        <v>2097.43</v>
      </c>
      <c r="E92" s="22">
        <f>E93</f>
        <v>2097.43</v>
      </c>
      <c r="F92" s="22">
        <f>F93</f>
        <v>2097.43</v>
      </c>
      <c r="G92" s="92"/>
      <c r="H92" s="92"/>
      <c r="I92" s="92"/>
      <c r="J92" s="92"/>
      <c r="K92" s="92"/>
    </row>
    <row r="93" spans="1:11" ht="25.5">
      <c r="A93" s="64" t="str">
        <f>'прил.5'!E327</f>
        <v>0310310690</v>
      </c>
      <c r="B93" s="77" t="s">
        <v>16</v>
      </c>
      <c r="C93" s="83" t="s">
        <v>176</v>
      </c>
      <c r="D93" s="22">
        <f>'прил.5'!H327</f>
        <v>2097.43</v>
      </c>
      <c r="E93" s="22">
        <f>'прил.5'!I327</f>
        <v>2097.43</v>
      </c>
      <c r="F93" s="22">
        <f>'прил.5'!J327</f>
        <v>2097.43</v>
      </c>
      <c r="G93" s="92"/>
      <c r="H93" s="92"/>
      <c r="I93" s="92"/>
      <c r="J93" s="92"/>
      <c r="K93" s="92"/>
    </row>
    <row r="94" spans="1:11" ht="38.25">
      <c r="A94" s="64" t="str">
        <f>'прил.5'!E328</f>
        <v>03103S069Г</v>
      </c>
      <c r="B94" s="77"/>
      <c r="C94" s="86" t="str">
        <f>'прил.5'!G328</f>
        <v>Повышение заработной платы педагогическим работникам муниципальных организаций дополнительного образования за счет средств бюджета муниципального округа</v>
      </c>
      <c r="D94" s="22">
        <f>D95</f>
        <v>21.2</v>
      </c>
      <c r="E94" s="22">
        <f>E95</f>
        <v>21.2</v>
      </c>
      <c r="F94" s="22">
        <f>F95</f>
        <v>21.2</v>
      </c>
      <c r="G94" s="92"/>
      <c r="H94" s="92"/>
      <c r="I94" s="92"/>
      <c r="J94" s="92"/>
      <c r="K94" s="92"/>
    </row>
    <row r="95" spans="1:11" ht="25.5">
      <c r="A95" s="64" t="str">
        <f>'прил.5'!E329</f>
        <v>03103S069Г</v>
      </c>
      <c r="B95" s="77" t="s">
        <v>16</v>
      </c>
      <c r="C95" s="83" t="s">
        <v>176</v>
      </c>
      <c r="D95" s="22">
        <f>'прил.5'!H329</f>
        <v>21.2</v>
      </c>
      <c r="E95" s="22">
        <f>'прил.5'!I329</f>
        <v>21.2</v>
      </c>
      <c r="F95" s="22">
        <f>'прил.5'!J329</f>
        <v>21.2</v>
      </c>
      <c r="G95" s="92"/>
      <c r="H95" s="92"/>
      <c r="I95" s="92"/>
      <c r="J95" s="92"/>
      <c r="K95" s="92"/>
    </row>
    <row r="96" spans="1:11" ht="60.75" customHeight="1">
      <c r="A96" s="64" t="str">
        <f>'прил.5'!E330</f>
        <v>031032001В</v>
      </c>
      <c r="B96" s="77"/>
      <c r="C96" s="86" t="str">
        <f>'прил.5'!G330</f>
        <v>Предоставление субсидий  муниципальным   учреждениям дополнительного образования детей в сфере культуры Спировского муниципального округа на иные цели за счет средств бюджета муниципального округа</v>
      </c>
      <c r="D96" s="22">
        <f>D97</f>
        <v>2628.23</v>
      </c>
      <c r="E96" s="22">
        <f>E97</f>
        <v>750</v>
      </c>
      <c r="F96" s="22">
        <f>F97</f>
        <v>400</v>
      </c>
      <c r="G96" s="92"/>
      <c r="H96" s="92"/>
      <c r="I96" s="92"/>
      <c r="J96" s="92"/>
      <c r="K96" s="92"/>
    </row>
    <row r="97" spans="1:11" ht="25.5">
      <c r="A97" s="64" t="str">
        <f>'прил.5'!E331</f>
        <v>031032001В</v>
      </c>
      <c r="B97" s="77" t="s">
        <v>16</v>
      </c>
      <c r="C97" s="83" t="s">
        <v>176</v>
      </c>
      <c r="D97" s="22">
        <f>'прил.5'!H331</f>
        <v>2628.23</v>
      </c>
      <c r="E97" s="22">
        <f>'прил.5'!I331</f>
        <v>750</v>
      </c>
      <c r="F97" s="22">
        <f>'прил.5'!J331</f>
        <v>400</v>
      </c>
      <c r="G97" s="92"/>
      <c r="H97" s="92"/>
      <c r="I97" s="92"/>
      <c r="J97" s="92"/>
      <c r="K97" s="92"/>
    </row>
    <row r="98" spans="1:6" ht="38.25">
      <c r="A98" s="64" t="str">
        <f>'прил.5'!E332</f>
        <v>031032001Г</v>
      </c>
      <c r="B98" s="69"/>
      <c r="C98" s="57" t="str">
        <f>'прил.5'!G332</f>
        <v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культуры</v>
      </c>
      <c r="D98" s="22">
        <f>D99</f>
        <v>4497.791</v>
      </c>
      <c r="E98" s="22">
        <f>E99</f>
        <v>4961.748</v>
      </c>
      <c r="F98" s="22">
        <f>F99</f>
        <v>5054.6</v>
      </c>
    </row>
    <row r="99" spans="1:6" ht="25.5">
      <c r="A99" s="64" t="str">
        <f>'прил.5'!E333</f>
        <v>031032001Г</v>
      </c>
      <c r="B99" s="77" t="s">
        <v>16</v>
      </c>
      <c r="C99" s="83" t="s">
        <v>176</v>
      </c>
      <c r="D99" s="22">
        <f>'прил.5'!H333</f>
        <v>4497.791</v>
      </c>
      <c r="E99" s="22">
        <f>'прил.5'!I333</f>
        <v>4961.748</v>
      </c>
      <c r="F99" s="22">
        <f>'прил.5'!J333</f>
        <v>5054.6</v>
      </c>
    </row>
    <row r="100" spans="1:6" ht="28.5" customHeight="1">
      <c r="A100" s="64" t="str">
        <f>'прил.5'!E372</f>
        <v>0310110680</v>
      </c>
      <c r="B100" s="77"/>
      <c r="C100" s="86" t="str">
        <f>'прил.5'!G372</f>
        <v>Повышение заработной платы  работникам муниципальных учреждений культуры за счет средств областного бюджета</v>
      </c>
      <c r="D100" s="22">
        <f>D101</f>
        <v>5020</v>
      </c>
      <c r="E100" s="22">
        <f>E101</f>
        <v>5020</v>
      </c>
      <c r="F100" s="22">
        <f>F101</f>
        <v>5020</v>
      </c>
    </row>
    <row r="101" spans="1:6" ht="25.5">
      <c r="A101" s="64" t="str">
        <f>'прил.5'!E373</f>
        <v>0310110680</v>
      </c>
      <c r="B101" s="77" t="s">
        <v>16</v>
      </c>
      <c r="C101" s="83" t="s">
        <v>176</v>
      </c>
      <c r="D101" s="22">
        <f>'прил.5'!H373</f>
        <v>5020</v>
      </c>
      <c r="E101" s="22">
        <f>'прил.5'!I373</f>
        <v>5020</v>
      </c>
      <c r="F101" s="22">
        <f>'прил.5'!J373</f>
        <v>5020</v>
      </c>
    </row>
    <row r="102" spans="1:6" ht="30" customHeight="1">
      <c r="A102" s="64" t="str">
        <f>'прил.5'!E374</f>
        <v>03101S068Г</v>
      </c>
      <c r="B102" s="77"/>
      <c r="C102" s="86" t="str">
        <f>'прил.5'!G374</f>
        <v>Расходы на повышение заработной платы  работникам муниципальных учреждений культуры за счет средств бюджета муниципального округа</v>
      </c>
      <c r="D102" s="22">
        <f>D103</f>
        <v>131.3</v>
      </c>
      <c r="E102" s="22">
        <f>E103</f>
        <v>131.3</v>
      </c>
      <c r="F102" s="22">
        <f>F103</f>
        <v>131.3</v>
      </c>
    </row>
    <row r="103" spans="1:6" ht="25.5">
      <c r="A103" s="64" t="str">
        <f>'прил.5'!E375</f>
        <v>03101S068Г</v>
      </c>
      <c r="B103" s="77" t="s">
        <v>16</v>
      </c>
      <c r="C103" s="83" t="s">
        <v>176</v>
      </c>
      <c r="D103" s="22">
        <f>'прил.5'!H375</f>
        <v>131.3</v>
      </c>
      <c r="E103" s="22">
        <f>'прил.5'!I375</f>
        <v>131.3</v>
      </c>
      <c r="F103" s="22">
        <f>'прил.5'!J375</f>
        <v>131.3</v>
      </c>
    </row>
    <row r="104" spans="1:6" ht="54.75" customHeight="1">
      <c r="A104" s="64" t="str">
        <f>'прил.5'!E376</f>
        <v>031012001В</v>
      </c>
      <c r="B104" s="77"/>
      <c r="C104" s="86" t="str">
        <f>'прил.5'!G376</f>
        <v>Предоставление субсидий   муниципальным библиотечным учреждениям округа на иные цели за счет средств  бюджета муниципального округа</v>
      </c>
      <c r="D104" s="22">
        <f>'прил.5'!H376</f>
        <v>382</v>
      </c>
      <c r="E104" s="22">
        <f>'прил.5'!I376</f>
        <v>190</v>
      </c>
      <c r="F104" s="22">
        <f>'прил.5'!J376</f>
        <v>150</v>
      </c>
    </row>
    <row r="105" spans="1:6" ht="25.5">
      <c r="A105" s="64" t="str">
        <f>'прил.5'!E377</f>
        <v>031012001В</v>
      </c>
      <c r="B105" s="77" t="s">
        <v>16</v>
      </c>
      <c r="C105" s="83" t="s">
        <v>176</v>
      </c>
      <c r="D105" s="22">
        <f>'прил.5'!H377</f>
        <v>382</v>
      </c>
      <c r="E105" s="22">
        <f>'прил.5'!I377</f>
        <v>190</v>
      </c>
      <c r="F105" s="22">
        <f>'прил.5'!J377</f>
        <v>150</v>
      </c>
    </row>
    <row r="106" spans="1:6" ht="25.5">
      <c r="A106" s="64" t="str">
        <f>'прил.5'!E378</f>
        <v>031012001Г</v>
      </c>
      <c r="B106" s="69"/>
      <c r="C106" s="57" t="str">
        <f>'прил.5'!G378</f>
        <v>Библиотечное обслуживание населения муниципальными учреждениями библиотечного типа</v>
      </c>
      <c r="D106" s="22">
        <f>D107</f>
        <v>5180.365</v>
      </c>
      <c r="E106" s="22">
        <f>E107</f>
        <v>5417.941</v>
      </c>
      <c r="F106" s="22">
        <f>F107</f>
        <v>5480.48</v>
      </c>
    </row>
    <row r="107" spans="1:6" ht="25.5">
      <c r="A107" s="64" t="str">
        <f>'прил.5'!E379</f>
        <v>031012001Г</v>
      </c>
      <c r="B107" s="77" t="s">
        <v>16</v>
      </c>
      <c r="C107" s="83" t="s">
        <v>176</v>
      </c>
      <c r="D107" s="22">
        <f>'прил.5'!H379</f>
        <v>5180.365</v>
      </c>
      <c r="E107" s="22">
        <f>'прил.5'!I379</f>
        <v>5417.941</v>
      </c>
      <c r="F107" s="22">
        <f>'прил.5'!J379</f>
        <v>5480.48</v>
      </c>
    </row>
    <row r="108" spans="1:6" ht="27" customHeight="1">
      <c r="A108" s="64" t="str">
        <f>'прил.5'!E380</f>
        <v>03101L5192</v>
      </c>
      <c r="B108" s="77"/>
      <c r="C108" s="199" t="str">
        <f>'прил.5'!G380</f>
        <v>Мероприятия по модернизации библиотек в части комплектования книжных фондов библиотек</v>
      </c>
      <c r="D108" s="22">
        <f>'прил.5'!H380</f>
        <v>20</v>
      </c>
      <c r="E108" s="22">
        <f>'прил.5'!I380</f>
        <v>20</v>
      </c>
      <c r="F108" s="22">
        <f>'прил.5'!J380</f>
        <v>20</v>
      </c>
    </row>
    <row r="109" spans="1:6" ht="25.5">
      <c r="A109" s="64" t="str">
        <f>'прил.5'!E381</f>
        <v>03101L5192</v>
      </c>
      <c r="B109" s="77" t="s">
        <v>16</v>
      </c>
      <c r="C109" s="83" t="s">
        <v>176</v>
      </c>
      <c r="D109" s="22">
        <f>'прил.5'!H381</f>
        <v>20</v>
      </c>
      <c r="E109" s="22">
        <f>'прил.5'!I381</f>
        <v>20</v>
      </c>
      <c r="F109" s="22">
        <f>'прил.5'!J381</f>
        <v>20</v>
      </c>
    </row>
    <row r="110" spans="1:6" ht="25.5">
      <c r="A110" s="64" t="str">
        <f>'прил.5'!E382</f>
        <v>031022004Г</v>
      </c>
      <c r="B110" s="69"/>
      <c r="C110" s="56" t="str">
        <f>'прил.5'!G382</f>
        <v>Поддержка и развитие музейной деятельности на базе Спировского краеведческого музея</v>
      </c>
      <c r="D110" s="22">
        <f>D111</f>
        <v>568.512</v>
      </c>
      <c r="E110" s="22">
        <f>E111</f>
        <v>595.433</v>
      </c>
      <c r="F110" s="22">
        <f>F111</f>
        <v>595.433</v>
      </c>
    </row>
    <row r="111" spans="1:6" ht="25.5">
      <c r="A111" s="64" t="str">
        <f>'прил.5'!E383</f>
        <v>031022004Г</v>
      </c>
      <c r="B111" s="77" t="s">
        <v>16</v>
      </c>
      <c r="C111" s="83" t="s">
        <v>176</v>
      </c>
      <c r="D111" s="22">
        <f>'прил.5'!H383</f>
        <v>568.512</v>
      </c>
      <c r="E111" s="22">
        <f>'прил.5'!I383</f>
        <v>595.433</v>
      </c>
      <c r="F111" s="22">
        <f>'прил.5'!J383</f>
        <v>595.433</v>
      </c>
    </row>
    <row r="112" spans="1:6" ht="26.25" customHeight="1">
      <c r="A112" s="64" t="str">
        <f>'прил.5'!E384</f>
        <v>0310210680</v>
      </c>
      <c r="B112" s="77"/>
      <c r="C112" s="86" t="str">
        <f>'прил.5'!G384</f>
        <v>Повышение заработной платы  работникам муниципальных учреждений культуры за счет средств областного бюджета</v>
      </c>
      <c r="D112" s="22">
        <f>D113</f>
        <v>7969</v>
      </c>
      <c r="E112" s="22">
        <f>E113</f>
        <v>7969</v>
      </c>
      <c r="F112" s="22">
        <f>F113</f>
        <v>7969</v>
      </c>
    </row>
    <row r="113" spans="1:6" ht="25.5">
      <c r="A113" s="64" t="str">
        <f>'прил.5'!E385</f>
        <v>0310210680</v>
      </c>
      <c r="B113" s="77" t="s">
        <v>16</v>
      </c>
      <c r="C113" s="83" t="s">
        <v>176</v>
      </c>
      <c r="D113" s="22">
        <f>'прил.5'!H385</f>
        <v>7969</v>
      </c>
      <c r="E113" s="22">
        <f>'прил.5'!I385</f>
        <v>7969</v>
      </c>
      <c r="F113" s="22">
        <f>'прил.5'!J385</f>
        <v>7969</v>
      </c>
    </row>
    <row r="114" spans="1:6" ht="38.25">
      <c r="A114" s="64" t="str">
        <f>'прил.5'!E386</f>
        <v>031022006В</v>
      </c>
      <c r="B114" s="77"/>
      <c r="C114" s="86" t="str">
        <f>'прил.5'!G386</f>
        <v>Предоставление субсидий учреждениям культурно-досугового обслуживания населения округа на иные цели за счет средств  бюджета муниципального округа</v>
      </c>
      <c r="D114" s="22">
        <f>'прил.5'!H386</f>
        <v>607.907</v>
      </c>
      <c r="E114" s="22">
        <f>'прил.5'!I386</f>
        <v>3133.406</v>
      </c>
      <c r="F114" s="22">
        <f>'прил.5'!J386</f>
        <v>2530.878</v>
      </c>
    </row>
    <row r="115" spans="1:6" ht="25.5">
      <c r="A115" s="64" t="str">
        <f>'прил.5'!E387</f>
        <v>031022006В</v>
      </c>
      <c r="B115" s="77" t="s">
        <v>16</v>
      </c>
      <c r="C115" s="83" t="s">
        <v>176</v>
      </c>
      <c r="D115" s="22">
        <f>'прил.5'!H387</f>
        <v>607.907</v>
      </c>
      <c r="E115" s="22">
        <f>'прил.5'!I387</f>
        <v>3133.406</v>
      </c>
      <c r="F115" s="22">
        <f>'прил.5'!J387</f>
        <v>2530.878</v>
      </c>
    </row>
    <row r="116" spans="1:6" ht="12.75">
      <c r="A116" s="64" t="str">
        <f>'прил.5'!E388</f>
        <v>031022006Г</v>
      </c>
      <c r="B116" s="69"/>
      <c r="C116" s="56" t="str">
        <f>'прил.5'!G388</f>
        <v>Культурно-досуговое обслуживание населения округа</v>
      </c>
      <c r="D116" s="22">
        <f>D117</f>
        <v>11989.831</v>
      </c>
      <c r="E116" s="22">
        <f>E117</f>
        <v>12138.304</v>
      </c>
      <c r="F116" s="22">
        <f>F117</f>
        <v>12432.369</v>
      </c>
    </row>
    <row r="117" spans="1:6" ht="25.5">
      <c r="A117" s="64" t="str">
        <f>'прил.5'!E389</f>
        <v>031022006Г</v>
      </c>
      <c r="B117" s="77" t="s">
        <v>16</v>
      </c>
      <c r="C117" s="83" t="s">
        <v>176</v>
      </c>
      <c r="D117" s="22">
        <f>'прил.5'!H389</f>
        <v>11989.831</v>
      </c>
      <c r="E117" s="22">
        <f>'прил.5'!I389</f>
        <v>12138.304</v>
      </c>
      <c r="F117" s="22">
        <f>'прил.5'!J389</f>
        <v>12432.369</v>
      </c>
    </row>
    <row r="118" spans="1:6" ht="51">
      <c r="A118" s="64" t="str">
        <f>'прил.5'!E390</f>
        <v>031022038В</v>
      </c>
      <c r="B118" s="77"/>
      <c r="C118" s="208" t="str">
        <f>'прил.5'!G390</f>
        <v>Проведение государственной экспертизы проектной документации и результатов инженерных изысканий, по объекту "Реконструкция районного Дома Культуры. Адрес объекта: Тверская область Спировский район, пос. Спирово, площадь Советская, д.8" </v>
      </c>
      <c r="D118" s="22">
        <f>'прил.5'!H390</f>
        <v>1012</v>
      </c>
      <c r="E118" s="22">
        <f>'прил.5'!I390</f>
        <v>0</v>
      </c>
      <c r="F118" s="22">
        <f>'прил.5'!J390</f>
        <v>0</v>
      </c>
    </row>
    <row r="119" spans="1:11" ht="25.5">
      <c r="A119" s="64" t="str">
        <f>'прил.5'!E391</f>
        <v>031022038В</v>
      </c>
      <c r="B119" s="77" t="s">
        <v>16</v>
      </c>
      <c r="C119" s="83" t="s">
        <v>176</v>
      </c>
      <c r="D119" s="22">
        <f>'прил.5'!H391</f>
        <v>1012</v>
      </c>
      <c r="E119" s="22">
        <f>'прил.5'!I391</f>
        <v>0</v>
      </c>
      <c r="F119" s="22">
        <f>'прил.5'!J391</f>
        <v>0</v>
      </c>
      <c r="G119" s="22">
        <f>'прил.5'!K391</f>
        <v>0</v>
      </c>
      <c r="H119" s="22">
        <f>'прил.5'!L391</f>
        <v>0</v>
      </c>
      <c r="I119" s="22">
        <f>'прил.5'!M391</f>
        <v>0</v>
      </c>
      <c r="J119" s="22">
        <f>'прил.5'!N391</f>
        <v>0</v>
      </c>
      <c r="K119" s="22">
        <f>'прил.5'!O391</f>
        <v>0</v>
      </c>
    </row>
    <row r="120" spans="1:6" ht="25.5" customHeight="1">
      <c r="A120" s="165" t="str">
        <f>'прил.5'!E392</f>
        <v>0320000000</v>
      </c>
      <c r="B120" s="179"/>
      <c r="C120" s="180" t="str">
        <f>'прил.5'!G392</f>
        <v>Подпрограмма "Реализация доходогенерирующихся проектов в Спировском муниципальном округе"</v>
      </c>
      <c r="D120" s="24">
        <f>D121+D123+D125+D127</f>
        <v>380</v>
      </c>
      <c r="E120" s="24">
        <f>E121+E123+E125+E127</f>
        <v>380</v>
      </c>
      <c r="F120" s="24">
        <f>F121+F123+F125+F127</f>
        <v>380</v>
      </c>
    </row>
    <row r="121" spans="1:6" ht="25.5">
      <c r="A121" s="64" t="str">
        <f>'прил.5'!E393</f>
        <v>032022030Г</v>
      </c>
      <c r="B121" s="77"/>
      <c r="C121" s="178" t="str">
        <f>'прил.5'!G393</f>
        <v>Реализация доходогенерирующихся проектов на территории Спировского муниципального округа </v>
      </c>
      <c r="D121" s="22">
        <f>D122</f>
        <v>180</v>
      </c>
      <c r="E121" s="22">
        <f>E122</f>
        <v>180</v>
      </c>
      <c r="F121" s="22">
        <f>F122</f>
        <v>180</v>
      </c>
    </row>
    <row r="122" spans="1:11" ht="25.5">
      <c r="A122" s="64" t="str">
        <f>'прил.5'!E394</f>
        <v>032022030Г</v>
      </c>
      <c r="B122" s="77" t="s">
        <v>16</v>
      </c>
      <c r="C122" s="83" t="s">
        <v>176</v>
      </c>
      <c r="D122" s="22">
        <f>'прил.5'!H394</f>
        <v>180</v>
      </c>
      <c r="E122" s="22">
        <f>'прил.5'!I394</f>
        <v>180</v>
      </c>
      <c r="F122" s="22">
        <f>'прил.5'!J394</f>
        <v>180</v>
      </c>
      <c r="G122" s="22">
        <f>'прил.5'!K394</f>
        <v>0</v>
      </c>
      <c r="H122" s="22">
        <f>'прил.5'!L394</f>
        <v>0</v>
      </c>
      <c r="I122" s="22">
        <f>'прил.5'!M394</f>
        <v>0</v>
      </c>
      <c r="J122" s="22">
        <f>'прил.5'!N394</f>
        <v>0</v>
      </c>
      <c r="K122" s="22">
        <f>'прил.5'!O394</f>
        <v>0</v>
      </c>
    </row>
    <row r="123" spans="1:6" ht="16.5" customHeight="1">
      <c r="A123" s="64" t="str">
        <f>'прил.5'!E395</f>
        <v>032022031Г</v>
      </c>
      <c r="B123" s="77"/>
      <c r="C123" s="178" t="str">
        <f>'прил.5'!G395</f>
        <v>Организация Козловского фестиваля карельской культуры  «Ома Ранда»  </v>
      </c>
      <c r="D123" s="22">
        <f>D124</f>
        <v>77</v>
      </c>
      <c r="E123" s="22">
        <f>E124</f>
        <v>77</v>
      </c>
      <c r="F123" s="22">
        <f>F124</f>
        <v>77</v>
      </c>
    </row>
    <row r="124" spans="1:6" ht="25.5">
      <c r="A124" s="64" t="str">
        <f>'прил.5'!E396</f>
        <v>032022031Г</v>
      </c>
      <c r="B124" s="77" t="s">
        <v>16</v>
      </c>
      <c r="C124" s="178" t="str">
        <f>'прил.5'!G396</f>
        <v>Предоставление субсидий  бюджетным, автономным учреждениям и иным некоммерческим организациям</v>
      </c>
      <c r="D124" s="22">
        <f>'прил.5'!H396</f>
        <v>77</v>
      </c>
      <c r="E124" s="22">
        <f>'прил.5'!I396</f>
        <v>77</v>
      </c>
      <c r="F124" s="22">
        <f>'прил.5'!J396</f>
        <v>77</v>
      </c>
    </row>
    <row r="125" spans="1:6" ht="12.75">
      <c r="A125" s="64" t="str">
        <f>'прил.5'!E397</f>
        <v>032022034Г</v>
      </c>
      <c r="B125" s="77"/>
      <c r="C125" s="178" t="str">
        <f>'прил.5'!G397</f>
        <v>Изготовление рекламной продукции туристической направленности</v>
      </c>
      <c r="D125" s="22">
        <f>D126</f>
        <v>120</v>
      </c>
      <c r="E125" s="22">
        <f>E126</f>
        <v>120</v>
      </c>
      <c r="F125" s="22">
        <f>F126</f>
        <v>120</v>
      </c>
    </row>
    <row r="126" spans="1:6" ht="25.5">
      <c r="A126" s="64" t="str">
        <f>'прил.5'!E398</f>
        <v>032022034Г</v>
      </c>
      <c r="B126" s="77" t="s">
        <v>16</v>
      </c>
      <c r="C126" s="178" t="str">
        <f>'прил.5'!G398</f>
        <v>Предоставление субсидий  бюджетным, автономным учреждениям и иным некоммерческим организациям</v>
      </c>
      <c r="D126" s="22">
        <f>'прил.5'!H398</f>
        <v>120</v>
      </c>
      <c r="E126" s="22">
        <f>'прил.5'!I398</f>
        <v>120</v>
      </c>
      <c r="F126" s="22">
        <f>'прил.5'!J398</f>
        <v>120</v>
      </c>
    </row>
    <row r="127" spans="1:6" ht="12.75">
      <c r="A127" s="64" t="str">
        <f>'прил.5'!E399</f>
        <v>032022035Г</v>
      </c>
      <c r="B127" s="77"/>
      <c r="C127" s="178" t="str">
        <f>'прил.5'!G399</f>
        <v>Обеспечение ведения туристического сайта</v>
      </c>
      <c r="D127" s="22">
        <f>D128</f>
        <v>3</v>
      </c>
      <c r="E127" s="22">
        <f>E128</f>
        <v>3</v>
      </c>
      <c r="F127" s="22">
        <f>F128</f>
        <v>3</v>
      </c>
    </row>
    <row r="128" spans="1:6" ht="25.5">
      <c r="A128" s="64" t="str">
        <f>'прил.5'!E400</f>
        <v>032022035Г</v>
      </c>
      <c r="B128" s="77" t="s">
        <v>16</v>
      </c>
      <c r="C128" s="178" t="str">
        <f>'прил.5'!G400</f>
        <v>Предоставление субсидий  бюджетным, автономным учреждениям и иным некоммерческим организациям</v>
      </c>
      <c r="D128" s="22">
        <f>'прил.5'!H400</f>
        <v>3</v>
      </c>
      <c r="E128" s="22">
        <f>'прил.5'!I400</f>
        <v>3</v>
      </c>
      <c r="F128" s="22">
        <f>'прил.5'!J400</f>
        <v>3</v>
      </c>
    </row>
    <row r="129" spans="1:11" ht="12.75">
      <c r="A129" s="64" t="str">
        <f>'прил.5'!E246</f>
        <v>0390000000</v>
      </c>
      <c r="B129" s="69"/>
      <c r="C129" s="54" t="s">
        <v>19</v>
      </c>
      <c r="D129" s="24">
        <f>D130+D132+D136</f>
        <v>7351.884</v>
      </c>
      <c r="E129" s="24">
        <f aca="true" t="shared" si="3" ref="E129:K129">E130+E132+E136</f>
        <v>7335.066000000001</v>
      </c>
      <c r="F129" s="24">
        <f t="shared" si="3"/>
        <v>7335.066000000001</v>
      </c>
      <c r="G129" s="24">
        <f t="shared" si="3"/>
        <v>0</v>
      </c>
      <c r="H129" s="24">
        <f t="shared" si="3"/>
        <v>0</v>
      </c>
      <c r="I129" s="24">
        <f t="shared" si="3"/>
        <v>0</v>
      </c>
      <c r="J129" s="24">
        <f t="shared" si="3"/>
        <v>0</v>
      </c>
      <c r="K129" s="24">
        <f t="shared" si="3"/>
        <v>0</v>
      </c>
    </row>
    <row r="130" spans="1:6" ht="51">
      <c r="A130" s="64" t="str">
        <f>'прил.5'!E247</f>
        <v>039012001С</v>
      </c>
      <c r="B130" s="69"/>
      <c r="C130" s="57" t="str">
        <f>'прил.5'!G241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D130" s="67">
        <f>D131</f>
        <v>1971.649</v>
      </c>
      <c r="E130" s="67">
        <f>E131</f>
        <v>1958.883</v>
      </c>
      <c r="F130" s="67">
        <f>F131</f>
        <v>1958.883</v>
      </c>
    </row>
    <row r="131" spans="1:6" ht="51">
      <c r="A131" s="64" t="str">
        <f>'прил.5'!E248</f>
        <v>039012001С</v>
      </c>
      <c r="B131" s="76" t="s">
        <v>9</v>
      </c>
      <c r="C131" s="19" t="s">
        <v>11</v>
      </c>
      <c r="D131" s="22">
        <f>'прил.5'!H248</f>
        <v>1971.649</v>
      </c>
      <c r="E131" s="22">
        <f>'прил.5'!I248</f>
        <v>1958.883</v>
      </c>
      <c r="F131" s="22">
        <f>'прил.5'!J248</f>
        <v>1958.883</v>
      </c>
    </row>
    <row r="132" spans="1:11" ht="12.75">
      <c r="A132" s="64" t="str">
        <f>'прил.5'!E408</f>
        <v>039012003Д</v>
      </c>
      <c r="B132" s="69"/>
      <c r="C132" s="68" t="str">
        <f>'прил.5'!G408</f>
        <v>Обеспечение деятельности централизованной бухгалтерии  </v>
      </c>
      <c r="D132" s="22">
        <f>D133+D134+D135</f>
        <v>1915.323</v>
      </c>
      <c r="E132" s="22">
        <f aca="true" t="shared" si="4" ref="E132:K132">E133+E134</f>
        <v>1911.2710000000002</v>
      </c>
      <c r="F132" s="22">
        <f t="shared" si="4"/>
        <v>1911.2710000000002</v>
      </c>
      <c r="G132" s="22">
        <f t="shared" si="4"/>
        <v>0</v>
      </c>
      <c r="H132" s="22">
        <f t="shared" si="4"/>
        <v>0</v>
      </c>
      <c r="I132" s="22">
        <f t="shared" si="4"/>
        <v>0</v>
      </c>
      <c r="J132" s="22">
        <f t="shared" si="4"/>
        <v>0</v>
      </c>
      <c r="K132" s="22">
        <f t="shared" si="4"/>
        <v>0</v>
      </c>
    </row>
    <row r="133" spans="1:6" ht="51">
      <c r="A133" s="64" t="str">
        <f>'прил.5'!E409</f>
        <v>039012003Д</v>
      </c>
      <c r="B133" s="76" t="s">
        <v>9</v>
      </c>
      <c r="C133" s="19" t="s">
        <v>11</v>
      </c>
      <c r="D133" s="22">
        <f>'прил.5'!H409</f>
        <v>1768.257</v>
      </c>
      <c r="E133" s="22">
        <f>'прил.5'!I409</f>
        <v>1768.257</v>
      </c>
      <c r="F133" s="22">
        <f>'прил.5'!J409</f>
        <v>1768.257</v>
      </c>
    </row>
    <row r="134" spans="1:6" ht="25.5">
      <c r="A134" s="64" t="str">
        <f>'прил.5'!E410</f>
        <v>039012003Д</v>
      </c>
      <c r="B134" s="76" t="s">
        <v>12</v>
      </c>
      <c r="C134" s="19" t="s">
        <v>13</v>
      </c>
      <c r="D134" s="22">
        <f>'прил.5'!H410</f>
        <v>143.014</v>
      </c>
      <c r="E134" s="22">
        <f>'прил.5'!I410</f>
        <v>143.014</v>
      </c>
      <c r="F134" s="22">
        <f>'прил.5'!J410</f>
        <v>143.014</v>
      </c>
    </row>
    <row r="135" spans="1:6" ht="12.75">
      <c r="A135" s="64" t="str">
        <f>'прил.5'!E411</f>
        <v>039012003Д</v>
      </c>
      <c r="B135" s="76" t="s">
        <v>498</v>
      </c>
      <c r="C135" s="84" t="str">
        <f>'прил.5'!G411</f>
        <v>Иные бюджетные ассигнования</v>
      </c>
      <c r="D135" s="22">
        <f>'прил.5'!H411</f>
        <v>4.052</v>
      </c>
      <c r="E135" s="22">
        <f>'прил.5'!I411</f>
        <v>0</v>
      </c>
      <c r="F135" s="22">
        <f>'прил.5'!J411</f>
        <v>0</v>
      </c>
    </row>
    <row r="136" spans="1:6" ht="25.5">
      <c r="A136" s="65" t="str">
        <f>'прил.5'!E412</f>
        <v>039012006Д</v>
      </c>
      <c r="B136" s="69"/>
      <c r="C136" s="55" t="str">
        <f>'прил.5'!G412</f>
        <v>Расходы на содержание хозяйственно-эксплуатационной группы отдела по делам культуры, молодежи и спорту</v>
      </c>
      <c r="D136" s="22">
        <f>D137+D138</f>
        <v>3464.9120000000003</v>
      </c>
      <c r="E136" s="22">
        <f>E137+E138</f>
        <v>3464.9120000000003</v>
      </c>
      <c r="F136" s="22">
        <f>F137+F138</f>
        <v>3464.9120000000003</v>
      </c>
    </row>
    <row r="137" spans="1:6" ht="51">
      <c r="A137" s="65" t="str">
        <f>'прил.5'!E413</f>
        <v>039012006Д</v>
      </c>
      <c r="B137" s="76" t="s">
        <v>9</v>
      </c>
      <c r="C137" s="19" t="s">
        <v>11</v>
      </c>
      <c r="D137" s="22">
        <f>'прил.5'!H413</f>
        <v>3375.074</v>
      </c>
      <c r="E137" s="22">
        <f>'прил.5'!I413</f>
        <v>3375.074</v>
      </c>
      <c r="F137" s="22">
        <f>'прил.5'!J413</f>
        <v>3375.074</v>
      </c>
    </row>
    <row r="138" spans="1:6" ht="27.75" customHeight="1">
      <c r="A138" s="65" t="str">
        <f>'прил.5'!E414</f>
        <v>039012006Д</v>
      </c>
      <c r="B138" s="76" t="s">
        <v>12</v>
      </c>
      <c r="C138" s="19" t="str">
        <f>'прил.5'!G414</f>
        <v>Закупка товаров, работ и услуг для государственных (муниципальных) нужд</v>
      </c>
      <c r="D138" s="22">
        <f>'прил.5'!H414</f>
        <v>89.838</v>
      </c>
      <c r="E138" s="22">
        <f>'прил.5'!I414</f>
        <v>89.838</v>
      </c>
      <c r="F138" s="22">
        <f>'прил.5'!J414</f>
        <v>89.838</v>
      </c>
    </row>
    <row r="139" spans="1:6" ht="39" customHeight="1">
      <c r="A139" s="64" t="str">
        <f>'прил.5'!E335</f>
        <v>0400000000</v>
      </c>
      <c r="B139" s="69"/>
      <c r="C139" s="53" t="str">
        <f>'прил.5'!G335</f>
        <v>Муниципальная программа Спировского муниципального округа Тверской области "Молодежь Спировского муниципального округа" на 2022-2027 годы</v>
      </c>
      <c r="D139" s="23">
        <f>D140+D155+D172</f>
        <v>187</v>
      </c>
      <c r="E139" s="23">
        <f>E140+E155+E172</f>
        <v>229.93</v>
      </c>
      <c r="F139" s="23">
        <f>F140+F155+F172</f>
        <v>229.93</v>
      </c>
    </row>
    <row r="140" spans="1:6" ht="25.5">
      <c r="A140" s="64" t="str">
        <f>'прил.5'!E336</f>
        <v>0410000000</v>
      </c>
      <c r="B140" s="69"/>
      <c r="C140" s="54" t="s">
        <v>425</v>
      </c>
      <c r="D140" s="24">
        <f>D142+D144+D146+D148+D150+D152+D154</f>
        <v>112</v>
      </c>
      <c r="E140" s="24">
        <f>E142+E144+E146+E148+E150+E152+E154</f>
        <v>100</v>
      </c>
      <c r="F140" s="24">
        <f>F142+F144+F146+F148+F150+F152+F154</f>
        <v>100</v>
      </c>
    </row>
    <row r="141" spans="1:6" ht="38.25">
      <c r="A141" s="64" t="str">
        <f>'прил.5'!E337</f>
        <v>041012001Б</v>
      </c>
      <c r="B141" s="69"/>
      <c r="C141" s="57" t="str">
        <f>'прил.5'!G337</f>
        <v>Участие представителей молодежи Спировского муниципального округа в межрайонных, региональных конкурсах, семинарах и других мероприятиях патриотической направленности</v>
      </c>
      <c r="D141" s="67">
        <f>D142</f>
        <v>23</v>
      </c>
      <c r="E141" s="67">
        <f>E142</f>
        <v>23</v>
      </c>
      <c r="F141" s="67">
        <f>F142</f>
        <v>23</v>
      </c>
    </row>
    <row r="142" spans="1:6" ht="25.5">
      <c r="A142" s="64" t="str">
        <f>'прил.5'!E338</f>
        <v>041012001Б</v>
      </c>
      <c r="B142" s="76" t="s">
        <v>12</v>
      </c>
      <c r="C142" s="19" t="s">
        <v>13</v>
      </c>
      <c r="D142" s="22">
        <f>'прил.5'!H338</f>
        <v>23</v>
      </c>
      <c r="E142" s="22">
        <f>'прил.5'!I338</f>
        <v>23</v>
      </c>
      <c r="F142" s="22">
        <f>'прил.5'!J338</f>
        <v>23</v>
      </c>
    </row>
    <row r="143" spans="1:6" ht="25.5">
      <c r="A143" s="64" t="str">
        <f>'прил.5'!E339</f>
        <v>041012002Б</v>
      </c>
      <c r="B143" s="69"/>
      <c r="C143" s="55" t="str">
        <f>'прил.5'!G339</f>
        <v>Проведение мероприятий, направленных на формирование позитивного отношения молодежи к военной службе</v>
      </c>
      <c r="D143" s="22">
        <f>D144</f>
        <v>11</v>
      </c>
      <c r="E143" s="22">
        <f>E144</f>
        <v>11</v>
      </c>
      <c r="F143" s="22">
        <f>F144</f>
        <v>11</v>
      </c>
    </row>
    <row r="144" spans="1:6" ht="25.5">
      <c r="A144" s="64" t="str">
        <f>'прил.5'!E340</f>
        <v>041012002Б</v>
      </c>
      <c r="B144" s="76" t="s">
        <v>12</v>
      </c>
      <c r="C144" s="19" t="s">
        <v>13</v>
      </c>
      <c r="D144" s="22">
        <f>'прил.5'!H340</f>
        <v>11</v>
      </c>
      <c r="E144" s="22">
        <f>'прил.5'!I340</f>
        <v>11</v>
      </c>
      <c r="F144" s="22">
        <f>'прил.5'!J340</f>
        <v>11</v>
      </c>
    </row>
    <row r="145" spans="1:6" ht="25.5">
      <c r="A145" s="64" t="str">
        <f>'прил.5'!E341</f>
        <v>041012003Б</v>
      </c>
      <c r="B145" s="69"/>
      <c r="C145" s="55" t="str">
        <f>'прил.5'!G341</f>
        <v>Проведение районных соревнований, конкурсов, спартакиад, смотров военно-патриотической направленности</v>
      </c>
      <c r="D145" s="22">
        <f>D146</f>
        <v>25</v>
      </c>
      <c r="E145" s="22">
        <f>E146</f>
        <v>23</v>
      </c>
      <c r="F145" s="22">
        <f>F146</f>
        <v>23</v>
      </c>
    </row>
    <row r="146" spans="1:6" ht="25.5">
      <c r="A146" s="64" t="str">
        <f>'прил.5'!E342</f>
        <v>041012003Б</v>
      </c>
      <c r="B146" s="76" t="s">
        <v>12</v>
      </c>
      <c r="C146" s="19" t="s">
        <v>13</v>
      </c>
      <c r="D146" s="22">
        <f>'прил.5'!H342</f>
        <v>25</v>
      </c>
      <c r="E146" s="22">
        <f>'прил.5'!I342</f>
        <v>23</v>
      </c>
      <c r="F146" s="22">
        <f>'прил.5'!J342</f>
        <v>23</v>
      </c>
    </row>
    <row r="147" spans="1:6" ht="25.5">
      <c r="A147" s="64" t="str">
        <f>'прил.5'!E343</f>
        <v>041012004Б</v>
      </c>
      <c r="B147" s="69"/>
      <c r="C147" s="55" t="str">
        <f>'прил.5'!G343</f>
        <v>Проведение районных военно-спортивных лагерей и игр патриотической направленности</v>
      </c>
      <c r="D147" s="22">
        <f>D148</f>
        <v>3</v>
      </c>
      <c r="E147" s="22">
        <f>E148</f>
        <v>3</v>
      </c>
      <c r="F147" s="22">
        <f>F148</f>
        <v>3</v>
      </c>
    </row>
    <row r="148" spans="1:6" ht="25.5">
      <c r="A148" s="64" t="str">
        <f>'прил.5'!E344</f>
        <v>041012004Б</v>
      </c>
      <c r="B148" s="76" t="s">
        <v>12</v>
      </c>
      <c r="C148" s="19" t="s">
        <v>13</v>
      </c>
      <c r="D148" s="22">
        <f>'прил.5'!H344</f>
        <v>3</v>
      </c>
      <c r="E148" s="22">
        <f>'прил.5'!I344</f>
        <v>3</v>
      </c>
      <c r="F148" s="22">
        <f>'прил.5'!J344</f>
        <v>3</v>
      </c>
    </row>
    <row r="149" spans="1:6" ht="38.25">
      <c r="A149" s="64" t="str">
        <f>'прил.5'!E345</f>
        <v>041022001Б</v>
      </c>
      <c r="B149" s="69"/>
      <c r="C149" s="55" t="str">
        <f>'прил.5'!G345</f>
        <v>Проведение мероприятий по увековечиванию памяти знаменитых людей, исторических мест и событий Спировского муниципального округа</v>
      </c>
      <c r="D149" s="22">
        <f>D150</f>
        <v>15</v>
      </c>
      <c r="E149" s="22">
        <f>E150</f>
        <v>14</v>
      </c>
      <c r="F149" s="22">
        <f>F150</f>
        <v>14</v>
      </c>
    </row>
    <row r="150" spans="1:6" ht="25.5">
      <c r="A150" s="64" t="str">
        <f>'прил.5'!E346</f>
        <v>041022001Б</v>
      </c>
      <c r="B150" s="76" t="s">
        <v>12</v>
      </c>
      <c r="C150" s="19" t="s">
        <v>13</v>
      </c>
      <c r="D150" s="22">
        <f>'прил.5'!H346</f>
        <v>15</v>
      </c>
      <c r="E150" s="22">
        <f>'прил.5'!I346</f>
        <v>14</v>
      </c>
      <c r="F150" s="22">
        <f>'прил.5'!J346</f>
        <v>14</v>
      </c>
    </row>
    <row r="151" spans="1:6" ht="15.75" customHeight="1">
      <c r="A151" s="64" t="str">
        <f>'прил.5'!E347</f>
        <v>041022003Б</v>
      </c>
      <c r="B151" s="69"/>
      <c r="C151" s="55" t="str">
        <f>'прил.5'!G347</f>
        <v>Проведение мероприятий гражданско-патриотической направленности</v>
      </c>
      <c r="D151" s="22">
        <f>D152</f>
        <v>10</v>
      </c>
      <c r="E151" s="22">
        <f>E152</f>
        <v>5</v>
      </c>
      <c r="F151" s="22">
        <f>F152</f>
        <v>5</v>
      </c>
    </row>
    <row r="152" spans="1:6" ht="25.5">
      <c r="A152" s="64" t="str">
        <f>'прил.5'!E348</f>
        <v>041022003Б</v>
      </c>
      <c r="B152" s="76" t="s">
        <v>12</v>
      </c>
      <c r="C152" s="19" t="s">
        <v>13</v>
      </c>
      <c r="D152" s="22">
        <f>'прил.5'!H348</f>
        <v>10</v>
      </c>
      <c r="E152" s="22">
        <f>'прил.5'!I348</f>
        <v>5</v>
      </c>
      <c r="F152" s="22">
        <f>'прил.5'!J348</f>
        <v>5</v>
      </c>
    </row>
    <row r="153" spans="1:6" ht="31.5" customHeight="1">
      <c r="A153" s="64" t="str">
        <f>'прил.5'!E349</f>
        <v>041032001Б</v>
      </c>
      <c r="B153" s="69"/>
      <c r="C153" s="55" t="str">
        <f>'прил.5'!G349</f>
        <v>Организация мероприятия по поддержке деятельности волонтеров и общественных объединений</v>
      </c>
      <c r="D153" s="22">
        <f>D154</f>
        <v>25</v>
      </c>
      <c r="E153" s="22">
        <f>E154</f>
        <v>21</v>
      </c>
      <c r="F153" s="22">
        <f>F154</f>
        <v>21</v>
      </c>
    </row>
    <row r="154" spans="1:6" ht="25.5">
      <c r="A154" s="64" t="str">
        <f>'прил.5'!E350</f>
        <v>041032001Б</v>
      </c>
      <c r="B154" s="76" t="s">
        <v>12</v>
      </c>
      <c r="C154" s="19" t="s">
        <v>13</v>
      </c>
      <c r="D154" s="22">
        <f>'прил.5'!H350</f>
        <v>25</v>
      </c>
      <c r="E154" s="22">
        <f>'прил.5'!I350</f>
        <v>21</v>
      </c>
      <c r="F154" s="22">
        <f>'прил.5'!J350</f>
        <v>21</v>
      </c>
    </row>
    <row r="155" spans="1:6" ht="38.25">
      <c r="A155" s="64" t="str">
        <f>'прил.5'!E351</f>
        <v>0420000000</v>
      </c>
      <c r="B155" s="69"/>
      <c r="C155" s="54" t="s">
        <v>420</v>
      </c>
      <c r="D155" s="24">
        <f>D156+D160+D164+D166+D168+D170+D158+D162</f>
        <v>75</v>
      </c>
      <c r="E155" s="24">
        <f>E156+E160+E164+E166+E168+E170+E158+E162</f>
        <v>60</v>
      </c>
      <c r="F155" s="24">
        <f>F156+F160+F164+F166+F168+F170+F158+F162</f>
        <v>60</v>
      </c>
    </row>
    <row r="156" spans="1:6" ht="25.5">
      <c r="A156" s="64" t="str">
        <f>'прил.5'!E352</f>
        <v>042012003Б</v>
      </c>
      <c r="B156" s="69"/>
      <c r="C156" s="57" t="str">
        <f>'прил.5'!G352</f>
        <v>Проведение мероприятий, направленных на поддержку инициатив работающей молодежи Спировского муниципального округа</v>
      </c>
      <c r="D156" s="67">
        <f>D157</f>
        <v>15</v>
      </c>
      <c r="E156" s="67">
        <f>E157</f>
        <v>12</v>
      </c>
      <c r="F156" s="67">
        <f>F157</f>
        <v>12</v>
      </c>
    </row>
    <row r="157" spans="1:6" ht="25.5">
      <c r="A157" s="64" t="str">
        <f>'прил.5'!E353</f>
        <v>042012003Б</v>
      </c>
      <c r="B157" s="76" t="s">
        <v>12</v>
      </c>
      <c r="C157" s="19" t="s">
        <v>13</v>
      </c>
      <c r="D157" s="22">
        <f>'прил.5'!H353</f>
        <v>15</v>
      </c>
      <c r="E157" s="22">
        <f>'прил.5'!I353</f>
        <v>12</v>
      </c>
      <c r="F157" s="22">
        <f>'прил.5'!J353</f>
        <v>12</v>
      </c>
    </row>
    <row r="158" spans="1:6" ht="25.5">
      <c r="A158" s="64" t="str">
        <f>'прил.5'!E354</f>
        <v>042012004Б</v>
      </c>
      <c r="B158" s="76"/>
      <c r="C158" s="84" t="str">
        <f>'прил.5'!G354</f>
        <v>Проведение деловых игр, в том числе по проблемам избирательного права</v>
      </c>
      <c r="D158" s="22">
        <f>D159</f>
        <v>2</v>
      </c>
      <c r="E158" s="22">
        <f>E159</f>
        <v>2</v>
      </c>
      <c r="F158" s="22">
        <f>F159</f>
        <v>2</v>
      </c>
    </row>
    <row r="159" spans="1:6" ht="25.5">
      <c r="A159" s="64" t="str">
        <f>'прил.5'!E355</f>
        <v>042012004Б</v>
      </c>
      <c r="B159" s="76" t="s">
        <v>12</v>
      </c>
      <c r="C159" s="19" t="s">
        <v>13</v>
      </c>
      <c r="D159" s="22">
        <f>'прил.5'!H355</f>
        <v>2</v>
      </c>
      <c r="E159" s="22">
        <f>'прил.5'!I355</f>
        <v>2</v>
      </c>
      <c r="F159" s="22">
        <f>'прил.5'!J355</f>
        <v>2</v>
      </c>
    </row>
    <row r="160" spans="1:6" ht="25.5">
      <c r="A160" s="64" t="str">
        <f>'прил.5'!E356</f>
        <v>042012005Б</v>
      </c>
      <c r="B160" s="69"/>
      <c r="C160" s="55" t="str">
        <f>'прил.5'!G356</f>
        <v>Организация участия представителей Спировского муниципального округа в межрайонных и областных мероприятиях</v>
      </c>
      <c r="D160" s="22">
        <f>D161</f>
        <v>11</v>
      </c>
      <c r="E160" s="22">
        <f>E161</f>
        <v>9</v>
      </c>
      <c r="F160" s="22">
        <f>F161</f>
        <v>9</v>
      </c>
    </row>
    <row r="161" spans="1:6" ht="25.5">
      <c r="A161" s="64" t="str">
        <f>'прил.5'!E357</f>
        <v>042012005Б</v>
      </c>
      <c r="B161" s="76" t="s">
        <v>12</v>
      </c>
      <c r="C161" s="19" t="s">
        <v>13</v>
      </c>
      <c r="D161" s="22">
        <f>'прил.5'!H357</f>
        <v>11</v>
      </c>
      <c r="E161" s="22">
        <f>'прил.5'!I357</f>
        <v>9</v>
      </c>
      <c r="F161" s="22">
        <f>'прил.5'!J357</f>
        <v>9</v>
      </c>
    </row>
    <row r="162" spans="1:6" ht="25.5" customHeight="1">
      <c r="A162" s="64" t="str">
        <f>'прил.5'!E358</f>
        <v>042012006Б</v>
      </c>
      <c r="B162" s="76"/>
      <c r="C162" s="84" t="str">
        <f>'прил.5'!G358</f>
        <v>Создание условий для поддержки молодежных инициатив в сфере добровольчества и волонтерства</v>
      </c>
      <c r="D162" s="22">
        <f>D163</f>
        <v>3</v>
      </c>
      <c r="E162" s="22">
        <f>E163</f>
        <v>0</v>
      </c>
      <c r="F162" s="22">
        <f>F163</f>
        <v>0</v>
      </c>
    </row>
    <row r="163" spans="1:6" ht="25.5">
      <c r="A163" s="64" t="str">
        <f>'прил.5'!E359</f>
        <v>042012006Б</v>
      </c>
      <c r="B163" s="76" t="s">
        <v>12</v>
      </c>
      <c r="C163" s="19" t="s">
        <v>13</v>
      </c>
      <c r="D163" s="22">
        <f>'прил.5'!H359</f>
        <v>3</v>
      </c>
      <c r="E163" s="22">
        <f>'прил.5'!I359</f>
        <v>0</v>
      </c>
      <c r="F163" s="22">
        <f>'прил.5'!J359</f>
        <v>0</v>
      </c>
    </row>
    <row r="164" spans="1:6" ht="12.75">
      <c r="A164" s="64" t="str">
        <f>'прил.5'!E360</f>
        <v>042022001Б</v>
      </c>
      <c r="B164" s="69"/>
      <c r="C164" s="55" t="str">
        <f>'прил.5'!G360</f>
        <v>Проведение районных конкурсов, фестивалей, мероприятий, акций</v>
      </c>
      <c r="D164" s="22">
        <f>D165</f>
        <v>10</v>
      </c>
      <c r="E164" s="22">
        <f>E165</f>
        <v>9</v>
      </c>
      <c r="F164" s="22">
        <f>F165</f>
        <v>9</v>
      </c>
    </row>
    <row r="165" spans="1:6" ht="25.5">
      <c r="A165" s="64" t="str">
        <f>'прил.5'!E361</f>
        <v>042022001Б</v>
      </c>
      <c r="B165" s="76" t="s">
        <v>12</v>
      </c>
      <c r="C165" s="19" t="s">
        <v>13</v>
      </c>
      <c r="D165" s="22">
        <f>'прил.5'!H361</f>
        <v>10</v>
      </c>
      <c r="E165" s="22">
        <f>'прил.5'!I361</f>
        <v>9</v>
      </c>
      <c r="F165" s="22">
        <f>'прил.5'!J361</f>
        <v>9</v>
      </c>
    </row>
    <row r="166" spans="1:6" ht="25.5">
      <c r="A166" s="64" t="str">
        <f>'прил.5'!E362</f>
        <v>042032001Б</v>
      </c>
      <c r="B166" s="69"/>
      <c r="C166" s="55" t="str">
        <f>'прил.5'!G362</f>
        <v>Организация деятельности временных рабочих мест для подростков и молодежи</v>
      </c>
      <c r="D166" s="22">
        <f>D167</f>
        <v>25</v>
      </c>
      <c r="E166" s="22">
        <f>E167</f>
        <v>20</v>
      </c>
      <c r="F166" s="22">
        <f>F167</f>
        <v>20</v>
      </c>
    </row>
    <row r="167" spans="1:6" ht="25.5">
      <c r="A167" s="64" t="str">
        <f>'прил.5'!E363</f>
        <v>042032001Б</v>
      </c>
      <c r="B167" s="76" t="s">
        <v>12</v>
      </c>
      <c r="C167" s="19" t="s">
        <v>13</v>
      </c>
      <c r="D167" s="22">
        <f>'прил.5'!H363</f>
        <v>25</v>
      </c>
      <c r="E167" s="22">
        <f>'прил.5'!I362</f>
        <v>20</v>
      </c>
      <c r="F167" s="22">
        <f>'прил.5'!J362</f>
        <v>20</v>
      </c>
    </row>
    <row r="168" spans="1:6" ht="25.5">
      <c r="A168" s="64" t="str">
        <f>'прил.5'!E364</f>
        <v>042042001Б</v>
      </c>
      <c r="B168" s="69"/>
      <c r="C168" s="55" t="str">
        <f>'прил.5'!G364</f>
        <v>Поддержка молодежных спортивных мероприятий, направленных на формирование здорового образа жизни</v>
      </c>
      <c r="D168" s="22">
        <f>D169</f>
        <v>5</v>
      </c>
      <c r="E168" s="22">
        <f>E169</f>
        <v>4</v>
      </c>
      <c r="F168" s="22">
        <f>F169</f>
        <v>4</v>
      </c>
    </row>
    <row r="169" spans="1:6" ht="25.5">
      <c r="A169" s="64" t="str">
        <f>'прил.5'!E365</f>
        <v>042042001Б</v>
      </c>
      <c r="B169" s="76" t="s">
        <v>12</v>
      </c>
      <c r="C169" s="19" t="s">
        <v>13</v>
      </c>
      <c r="D169" s="22">
        <f>'прил.5'!H365</f>
        <v>5</v>
      </c>
      <c r="E169" s="22">
        <f>'прил.5'!I365</f>
        <v>4</v>
      </c>
      <c r="F169" s="22">
        <f>'прил.5'!J365</f>
        <v>4</v>
      </c>
    </row>
    <row r="170" spans="1:6" ht="12.75">
      <c r="A170" s="64" t="str">
        <f>'прил.5'!E366</f>
        <v>042052002Б</v>
      </c>
      <c r="B170" s="69"/>
      <c r="C170" s="55" t="str">
        <f>'прил.5'!G366</f>
        <v>Укрепление материально-технической базы </v>
      </c>
      <c r="D170" s="22">
        <f>D171</f>
        <v>4</v>
      </c>
      <c r="E170" s="22">
        <f>E171</f>
        <v>4</v>
      </c>
      <c r="F170" s="22">
        <f>F171</f>
        <v>4</v>
      </c>
    </row>
    <row r="171" spans="1:6" ht="25.5">
      <c r="A171" s="64" t="str">
        <f>'прил.5'!E367</f>
        <v>042052002Б</v>
      </c>
      <c r="B171" s="76" t="s">
        <v>12</v>
      </c>
      <c r="C171" s="19" t="s">
        <v>13</v>
      </c>
      <c r="D171" s="22">
        <f>'прил.5'!H367</f>
        <v>4</v>
      </c>
      <c r="E171" s="22">
        <f>'прил.5'!I367</f>
        <v>4</v>
      </c>
      <c r="F171" s="22">
        <f>'прил.5'!J367</f>
        <v>4</v>
      </c>
    </row>
    <row r="172" spans="1:6" ht="12.75">
      <c r="A172" s="165" t="str">
        <f>'прил.5'!E276</f>
        <v>0430000000</v>
      </c>
      <c r="B172" s="69"/>
      <c r="C172" s="54" t="s">
        <v>424</v>
      </c>
      <c r="D172" s="24">
        <f aca="true" t="shared" si="5" ref="D172:F173">D173</f>
        <v>0</v>
      </c>
      <c r="E172" s="24">
        <f t="shared" si="5"/>
        <v>69.93</v>
      </c>
      <c r="F172" s="24">
        <f t="shared" si="5"/>
        <v>69.93</v>
      </c>
    </row>
    <row r="173" spans="1:6" ht="12.75">
      <c r="A173" s="64" t="str">
        <f>'прил.5'!E277</f>
        <v>04301L4970</v>
      </c>
      <c r="B173" s="77"/>
      <c r="C173" s="84" t="str">
        <f>'прил.5'!G277</f>
        <v>Реализация мероприятий по обеспечению жильём молодых семей </v>
      </c>
      <c r="D173" s="22">
        <f t="shared" si="5"/>
        <v>0</v>
      </c>
      <c r="E173" s="22">
        <f t="shared" si="5"/>
        <v>69.93</v>
      </c>
      <c r="F173" s="22">
        <f t="shared" si="5"/>
        <v>69.93</v>
      </c>
    </row>
    <row r="174" spans="1:6" ht="12.75">
      <c r="A174" s="64" t="str">
        <f>'прил.5'!E278</f>
        <v>04301L4970</v>
      </c>
      <c r="B174" s="77" t="s">
        <v>14</v>
      </c>
      <c r="C174" s="19" t="s">
        <v>15</v>
      </c>
      <c r="D174" s="22">
        <f>'прил.5'!H278</f>
        <v>0</v>
      </c>
      <c r="E174" s="22">
        <f>'прил.5'!I278</f>
        <v>69.93</v>
      </c>
      <c r="F174" s="22">
        <f>'прил.5'!J278</f>
        <v>69.93</v>
      </c>
    </row>
    <row r="175" spans="1:6" ht="51">
      <c r="A175" s="64" t="str">
        <f>'прил.5'!E194</f>
        <v>0500000000</v>
      </c>
      <c r="B175" s="69"/>
      <c r="C175" s="53" t="str">
        <f>'прил.5'!G194</f>
        <v>Муниципальная программа Спировского муниципального округа Тверской области "Содействие временной занятости безработных и ищущих работу граждан в Спировском муниципальном округе Тверской области" на 2022-2027 годы</v>
      </c>
      <c r="D175" s="23">
        <f>D179+D176</f>
        <v>176.5</v>
      </c>
      <c r="E175" s="23">
        <f>E179+E176</f>
        <v>146.5</v>
      </c>
      <c r="F175" s="23">
        <f>F179+F176</f>
        <v>146.5</v>
      </c>
    </row>
    <row r="176" spans="1:6" ht="38.25">
      <c r="A176" s="165" t="str">
        <f>'прил.5'!E195</f>
        <v>0510000000</v>
      </c>
      <c r="B176" s="167"/>
      <c r="C176" s="54" t="str">
        <f>'прил.5'!G195</f>
        <v>Подпрограмма "Организация общественных работ для безработных и ищущих работу граждан в Спировском муниципальном округе" на 2022-2027 годы</v>
      </c>
      <c r="D176" s="21">
        <f aca="true" t="shared" si="6" ref="D176:F177">D177</f>
        <v>31.5</v>
      </c>
      <c r="E176" s="21">
        <f t="shared" si="6"/>
        <v>31.5</v>
      </c>
      <c r="F176" s="21">
        <f t="shared" si="6"/>
        <v>31.5</v>
      </c>
    </row>
    <row r="177" spans="1:6" ht="25.5">
      <c r="A177" s="64" t="str">
        <f>'прил.5'!E196</f>
        <v>0510120008</v>
      </c>
      <c r="B177" s="69"/>
      <c r="C177" s="57" t="str">
        <f>'прил.5'!G196</f>
        <v>Организация проведения оплачиваемых общественных работ для безработных и ищущих работу граждан</v>
      </c>
      <c r="D177" s="67">
        <f t="shared" si="6"/>
        <v>31.5</v>
      </c>
      <c r="E177" s="67">
        <f t="shared" si="6"/>
        <v>31.5</v>
      </c>
      <c r="F177" s="67">
        <f t="shared" si="6"/>
        <v>31.5</v>
      </c>
    </row>
    <row r="178" spans="1:6" ht="12.75">
      <c r="A178" s="64" t="str">
        <f>'прил.5'!E197</f>
        <v>0510120008</v>
      </c>
      <c r="B178" s="76" t="s">
        <v>498</v>
      </c>
      <c r="C178" s="57" t="str">
        <f>'прил.5'!G197</f>
        <v>Иные бюджетные ассигнования</v>
      </c>
      <c r="D178" s="67">
        <f>'прил.5'!H196</f>
        <v>31.5</v>
      </c>
      <c r="E178" s="67">
        <f>'прил.5'!I196</f>
        <v>31.5</v>
      </c>
      <c r="F178" s="67">
        <f>'прил.5'!J196</f>
        <v>31.5</v>
      </c>
    </row>
    <row r="179" spans="1:6" ht="44.25" customHeight="1">
      <c r="A179" s="165" t="str">
        <f>'прил.5'!E198</f>
        <v>0520000000</v>
      </c>
      <c r="B179" s="167"/>
      <c r="C179" s="54" t="str">
        <f>'прил.5'!G198</f>
        <v>Подпрограмма "Организация временного трудоустройства несовершеннолетних граждан в возрасте от 14 до 18 лет в свободное от учебы время на территории Спировского муниципального округа"</v>
      </c>
      <c r="D179" s="24">
        <f>D180+D182+D184</f>
        <v>145</v>
      </c>
      <c r="E179" s="24">
        <f>E180+E182+E184</f>
        <v>115</v>
      </c>
      <c r="F179" s="24">
        <f>F180+F182+F184</f>
        <v>115</v>
      </c>
    </row>
    <row r="180" spans="1:6" ht="50.25" customHeight="1">
      <c r="A180" s="64" t="str">
        <f>'прил.5'!E199</f>
        <v>052012023Б</v>
      </c>
      <c r="B180" s="78"/>
      <c r="C180" s="57" t="str">
        <f>'прил.5'!G199</f>
        <v>Организация временного трудоустройства несовершеннолетних граждан в возрасте от 14 до 18 лет в свободное от учебы время в Администрации Спировского муниципального округа</v>
      </c>
      <c r="D180" s="22">
        <f>D181</f>
        <v>30</v>
      </c>
      <c r="E180" s="22">
        <f>E181</f>
        <v>0</v>
      </c>
      <c r="F180" s="22">
        <f>F181</f>
        <v>0</v>
      </c>
    </row>
    <row r="181" spans="1:6" ht="55.5" customHeight="1">
      <c r="A181" s="64" t="str">
        <f>'прил.5'!E200</f>
        <v>052012023Б</v>
      </c>
      <c r="B181" s="76" t="s">
        <v>12</v>
      </c>
      <c r="C181" s="57" t="str">
        <f>'прил.5'!G200</f>
        <v>Закупка товаров, работ и услуг для государственных (муниципальных) нужд</v>
      </c>
      <c r="D181" s="22">
        <f>'прил.5'!H200</f>
        <v>30</v>
      </c>
      <c r="E181" s="22">
        <f>'прил.5'!I200</f>
        <v>0</v>
      </c>
      <c r="F181" s="22">
        <f>'прил.5'!J200</f>
        <v>0</v>
      </c>
    </row>
    <row r="182" spans="1:6" ht="38.25">
      <c r="A182" s="64" t="str">
        <f>'прил.5'!E484</f>
        <v>052012001В</v>
      </c>
      <c r="B182" s="69"/>
      <c r="C182" s="57" t="str">
        <f>'прил.5'!G484</f>
        <v>Организация временного трудоустройства несовершеннолетних граждан в возрасте от 14 до 18 лет в свободное от учебы время в учреждениях образования</v>
      </c>
      <c r="D182" s="22">
        <f>D183</f>
        <v>104</v>
      </c>
      <c r="E182" s="22">
        <f>E183</f>
        <v>104</v>
      </c>
      <c r="F182" s="22">
        <f>F183</f>
        <v>104</v>
      </c>
    </row>
    <row r="183" spans="1:11" ht="25.5">
      <c r="A183" s="64" t="str">
        <f>'прил.5'!E485</f>
        <v>052012001В</v>
      </c>
      <c r="B183" s="77" t="s">
        <v>16</v>
      </c>
      <c r="C183" s="19" t="s">
        <v>5</v>
      </c>
      <c r="D183" s="22">
        <f>'прил.5'!H485</f>
        <v>104</v>
      </c>
      <c r="E183" s="22">
        <f>'прил.5'!I485</f>
        <v>104</v>
      </c>
      <c r="F183" s="22">
        <f>'прил.5'!J485</f>
        <v>104</v>
      </c>
      <c r="G183" s="22" t="e">
        <f>'прил.5'!#REF!</f>
        <v>#REF!</v>
      </c>
      <c r="H183" s="22" t="e">
        <f>'прил.5'!#REF!</f>
        <v>#REF!</v>
      </c>
      <c r="I183" s="22" t="e">
        <f>'прил.5'!#REF!</f>
        <v>#REF!</v>
      </c>
      <c r="J183" s="22" t="e">
        <f>'прил.5'!#REF!</f>
        <v>#REF!</v>
      </c>
      <c r="K183" s="22" t="e">
        <f>'прил.5'!#REF!</f>
        <v>#REF!</v>
      </c>
    </row>
    <row r="184" spans="1:6" ht="38.25">
      <c r="A184" s="64" t="str">
        <f>'прил.5'!E403</f>
        <v>052012002В</v>
      </c>
      <c r="B184" s="69"/>
      <c r="C184" s="55" t="str">
        <f>'прил.5'!G403</f>
        <v>Организация временного трудоустройства несовершеннолетних граждан в возрасте от 14 до 18 лет в свободное от учебы время в учреждениях культуры</v>
      </c>
      <c r="D184" s="22">
        <f>D185</f>
        <v>11</v>
      </c>
      <c r="E184" s="22">
        <f>E185</f>
        <v>11</v>
      </c>
      <c r="F184" s="22">
        <f>F185</f>
        <v>11</v>
      </c>
    </row>
    <row r="185" spans="1:6" ht="25.5">
      <c r="A185" s="64" t="str">
        <f>'прил.5'!E404</f>
        <v>052012002В</v>
      </c>
      <c r="B185" s="77" t="s">
        <v>16</v>
      </c>
      <c r="C185" s="19" t="s">
        <v>5</v>
      </c>
      <c r="D185" s="22">
        <f>'прил.5'!H404</f>
        <v>11</v>
      </c>
      <c r="E185" s="22">
        <f>'прил.5'!I404</f>
        <v>11</v>
      </c>
      <c r="F185" s="22">
        <f>'прил.5'!J404</f>
        <v>11</v>
      </c>
    </row>
    <row r="186" spans="1:11" ht="51">
      <c r="A186" s="64" t="str">
        <f>'прил.5'!E104</f>
        <v>0700000000</v>
      </c>
      <c r="B186" s="69"/>
      <c r="C186" s="53" t="str">
        <f>'прил.5'!G104</f>
        <v>Муниципальная программа Спировского муниципального округа Тверской области "Обеспечение правопорядка и безопасности населения Спировского муниципального округа Тверской области" на 2022-2027 годы</v>
      </c>
      <c r="D186" s="20">
        <f>D187+D194+D202+D197</f>
        <v>95</v>
      </c>
      <c r="E186" s="20">
        <f>E187+E194+E202+E197</f>
        <v>95</v>
      </c>
      <c r="F186" s="20">
        <f>F187+F194+F202+F197</f>
        <v>95</v>
      </c>
      <c r="G186" s="20" t="e">
        <f>G187+#REF!+#REF!+#REF!+G194+#REF!</f>
        <v>#REF!</v>
      </c>
      <c r="H186" s="20" t="e">
        <f>H187+#REF!+#REF!+#REF!+H194+#REF!</f>
        <v>#REF!</v>
      </c>
      <c r="I186" s="20" t="e">
        <f>I187+#REF!+#REF!+#REF!+I194+#REF!</f>
        <v>#REF!</v>
      </c>
      <c r="J186" s="20" t="e">
        <f>J187+#REF!+#REF!+#REF!+J194+#REF!</f>
        <v>#REF!</v>
      </c>
      <c r="K186" s="20" t="e">
        <f>K187+#REF!+#REF!+#REF!+K194+#REF!</f>
        <v>#REF!</v>
      </c>
    </row>
    <row r="187" spans="1:6" ht="38.25">
      <c r="A187" s="165" t="str">
        <f>'прил.5'!E105</f>
        <v>0710000000</v>
      </c>
      <c r="B187" s="167"/>
      <c r="C187" s="54" t="str">
        <f>'прил.5'!G105</f>
        <v>Подпрограмма " Обеспечение правопорядка и общественной безопасности на территории Спировского муниципального округа Тверской области"</v>
      </c>
      <c r="D187" s="21">
        <f>D188+D190+D192</f>
        <v>60</v>
      </c>
      <c r="E187" s="21">
        <f>E188+E190+E192</f>
        <v>60</v>
      </c>
      <c r="F187" s="21">
        <f>F188+F190+F192</f>
        <v>60</v>
      </c>
    </row>
    <row r="188" spans="1:6" ht="51">
      <c r="A188" s="64" t="str">
        <f>'прил.5'!E106</f>
        <v>071012001Б</v>
      </c>
      <c r="B188" s="69"/>
      <c r="C188" s="57" t="str">
        <f>'прил.5'!G106</f>
        <v>Стимулирование действующих добровольных народных дружин правоохранительной направленности в охране общественного порядка и предупреждении правонарушений на территории Спировского муниципального округа </v>
      </c>
      <c r="D188" s="67">
        <f>D189</f>
        <v>5</v>
      </c>
      <c r="E188" s="67">
        <f>E189</f>
        <v>5</v>
      </c>
      <c r="F188" s="67">
        <f>F189</f>
        <v>5</v>
      </c>
    </row>
    <row r="189" spans="1:6" ht="25.5">
      <c r="A189" s="64" t="str">
        <f>'прил.5'!E107</f>
        <v>071012001Б</v>
      </c>
      <c r="B189" s="81" t="s">
        <v>12</v>
      </c>
      <c r="C189" s="57" t="str">
        <f>'прил.5'!G107</f>
        <v>Закупка товаров, работ и услуг для государственных (муниципальных) нужд</v>
      </c>
      <c r="D189" s="22">
        <f>'прил.5'!H107</f>
        <v>5</v>
      </c>
      <c r="E189" s="22">
        <f>'прил.5'!I107</f>
        <v>5</v>
      </c>
      <c r="F189" s="22">
        <f>'прил.5'!J107</f>
        <v>5</v>
      </c>
    </row>
    <row r="190" spans="1:6" ht="25.5">
      <c r="A190" s="64" t="str">
        <f>'прил.5'!E108</f>
        <v>071022001Б</v>
      </c>
      <c r="B190" s="69"/>
      <c r="C190" s="57" t="str">
        <f>'прил.5'!G108</f>
        <v>Установка средств видеонаблюдения в местах большого скопления людей</v>
      </c>
      <c r="D190" s="22">
        <f>D191</f>
        <v>40</v>
      </c>
      <c r="E190" s="22">
        <f>E191</f>
        <v>40</v>
      </c>
      <c r="F190" s="22">
        <f>F191</f>
        <v>40</v>
      </c>
    </row>
    <row r="191" spans="1:6" ht="25.5">
      <c r="A191" s="64" t="str">
        <f>'прил.5'!E109</f>
        <v>071022001Б</v>
      </c>
      <c r="B191" s="81" t="s">
        <v>12</v>
      </c>
      <c r="C191" s="57" t="str">
        <f>'прил.5'!G109</f>
        <v>Закупка товаров, работ и услуг для государственных (муниципальных) нужд</v>
      </c>
      <c r="D191" s="22">
        <f>'прил.5'!H109</f>
        <v>40</v>
      </c>
      <c r="E191" s="22">
        <f>'прил.5'!I109</f>
        <v>40</v>
      </c>
      <c r="F191" s="22">
        <f>'прил.5'!J109</f>
        <v>40</v>
      </c>
    </row>
    <row r="192" spans="1:11" ht="25.5">
      <c r="A192" s="64" t="str">
        <f>'прил.5'!E110</f>
        <v>071022002Б</v>
      </c>
      <c r="B192" s="81"/>
      <c r="C192" s="57" t="str">
        <f>'прил.5'!G110</f>
        <v>Обеспечение бесперебойной работы системы видеонаблюдения в местах большого скопления людей</v>
      </c>
      <c r="D192" s="22">
        <f aca="true" t="shared" si="7" ref="D192:K192">D193</f>
        <v>15</v>
      </c>
      <c r="E192" s="22">
        <f t="shared" si="7"/>
        <v>15</v>
      </c>
      <c r="F192" s="22">
        <f t="shared" si="7"/>
        <v>15</v>
      </c>
      <c r="G192" s="22">
        <f t="shared" si="7"/>
        <v>0</v>
      </c>
      <c r="H192" s="22">
        <f t="shared" si="7"/>
        <v>0</v>
      </c>
      <c r="I192" s="22">
        <f t="shared" si="7"/>
        <v>0</v>
      </c>
      <c r="J192" s="22">
        <f t="shared" si="7"/>
        <v>0</v>
      </c>
      <c r="K192" s="22">
        <f t="shared" si="7"/>
        <v>0</v>
      </c>
    </row>
    <row r="193" spans="1:11" ht="25.5">
      <c r="A193" s="64" t="str">
        <f>'прил.5'!E111</f>
        <v>071022002Б</v>
      </c>
      <c r="B193" s="81" t="s">
        <v>12</v>
      </c>
      <c r="C193" s="57" t="str">
        <f>'прил.5'!G111</f>
        <v>Закупка товаров, работ и услуг для государственных (муниципальных) нужд</v>
      </c>
      <c r="D193" s="22">
        <f>'прил.5'!H111</f>
        <v>15</v>
      </c>
      <c r="E193" s="22">
        <f>'прил.5'!I111</f>
        <v>15</v>
      </c>
      <c r="F193" s="22">
        <f>'прил.5'!J111</f>
        <v>15</v>
      </c>
      <c r="G193" s="22">
        <f>'прил.5'!K111</f>
        <v>0</v>
      </c>
      <c r="H193" s="22">
        <f>'прил.5'!L111</f>
        <v>0</v>
      </c>
      <c r="I193" s="22">
        <f>'прил.5'!M111</f>
        <v>0</v>
      </c>
      <c r="J193" s="22">
        <f>'прил.5'!N111</f>
        <v>0</v>
      </c>
      <c r="K193" s="22">
        <f>'прил.5'!O111</f>
        <v>0</v>
      </c>
    </row>
    <row r="194" spans="1:6" ht="38.25">
      <c r="A194" s="165" t="str">
        <f>'прил.5'!E112</f>
        <v>0720000000</v>
      </c>
      <c r="B194" s="166"/>
      <c r="C194" s="54" t="str">
        <f>'прил.5'!G112</f>
        <v>Подпрограмма "Обеспечение безопасности дорожного движения на территории Спировского муниципального округа Тверской области"</v>
      </c>
      <c r="D194" s="24">
        <f aca="true" t="shared" si="8" ref="D194:F195">D195</f>
        <v>5</v>
      </c>
      <c r="E194" s="24">
        <f t="shared" si="8"/>
        <v>5</v>
      </c>
      <c r="F194" s="24">
        <f t="shared" si="8"/>
        <v>5</v>
      </c>
    </row>
    <row r="195" spans="1:6" ht="25.5">
      <c r="A195" s="64" t="str">
        <f>'прил.5'!E113</f>
        <v>072022004Б</v>
      </c>
      <c r="B195" s="81"/>
      <c r="C195" s="57" t="str">
        <f>'прил.5'!G113</f>
        <v>Изготовление информационных буклетов по безопасности дорожного движения </v>
      </c>
      <c r="D195" s="22">
        <f t="shared" si="8"/>
        <v>5</v>
      </c>
      <c r="E195" s="22">
        <f t="shared" si="8"/>
        <v>5</v>
      </c>
      <c r="F195" s="22">
        <f t="shared" si="8"/>
        <v>5</v>
      </c>
    </row>
    <row r="196" spans="1:6" ht="25.5">
      <c r="A196" s="64" t="str">
        <f>'прил.5'!E114</f>
        <v>072022004Б</v>
      </c>
      <c r="B196" s="81" t="s">
        <v>12</v>
      </c>
      <c r="C196" s="57" t="str">
        <f>'прил.5'!G114</f>
        <v>Закупка товаров, работ и услуг для государственных (муниципальных) нужд</v>
      </c>
      <c r="D196" s="22">
        <f>'прил.5'!H114</f>
        <v>5</v>
      </c>
      <c r="E196" s="22">
        <f>'прил.5'!I114</f>
        <v>5</v>
      </c>
      <c r="F196" s="22">
        <f>'прил.5'!J114</f>
        <v>5</v>
      </c>
    </row>
    <row r="197" spans="1:6" ht="51">
      <c r="A197" s="64" t="str">
        <f>'прил.5'!E115</f>
        <v>0730000000</v>
      </c>
      <c r="B197" s="81"/>
      <c r="C197" s="57" t="str">
        <f>'прил.5'!G115</f>
        <v>Подпрограмма "Комплексные меры противодействия злоупотреблению наркотическими средствами, психотропными веществами и их незаконному обороту в Спировском муниципальном округе Тверской области"</v>
      </c>
      <c r="D197" s="22">
        <f>'прил.5'!H115</f>
        <v>20</v>
      </c>
      <c r="E197" s="22">
        <f>'прил.5'!I115</f>
        <v>20</v>
      </c>
      <c r="F197" s="22">
        <f>'прил.5'!J115</f>
        <v>20</v>
      </c>
    </row>
    <row r="198" spans="1:6" ht="25.5">
      <c r="A198" s="64" t="str">
        <f>'прил.5'!E116</f>
        <v>073022004Б</v>
      </c>
      <c r="B198" s="81"/>
      <c r="C198" s="57" t="str">
        <f>'прил.5'!G116</f>
        <v>Изготовление информационных буклетов по популяризации здорового образа жизни</v>
      </c>
      <c r="D198" s="22">
        <f>'прил.5'!H116</f>
        <v>5</v>
      </c>
      <c r="E198" s="22">
        <f>'прил.5'!I116</f>
        <v>5</v>
      </c>
      <c r="F198" s="22">
        <f>'прил.5'!J116</f>
        <v>5</v>
      </c>
    </row>
    <row r="199" spans="1:6" ht="25.5">
      <c r="A199" s="64" t="str">
        <f>'прил.5'!E117</f>
        <v>073022004Б</v>
      </c>
      <c r="B199" s="81" t="s">
        <v>12</v>
      </c>
      <c r="C199" s="57" t="str">
        <f>'прил.5'!G117</f>
        <v>Закупка товаров, работ и услуг для государственных (муниципальных) нужд</v>
      </c>
      <c r="D199" s="22">
        <f>'прил.5'!H117</f>
        <v>5</v>
      </c>
      <c r="E199" s="22">
        <f>'прил.5'!I117</f>
        <v>5</v>
      </c>
      <c r="F199" s="22">
        <f>'прил.5'!J117</f>
        <v>5</v>
      </c>
    </row>
    <row r="200" spans="1:6" ht="27" customHeight="1">
      <c r="A200" s="64" t="str">
        <f>'прил.5'!E118</f>
        <v>073022005Б</v>
      </c>
      <c r="B200" s="81"/>
      <c r="C200" s="57" t="str">
        <f>'прил.5'!G118</f>
        <v>Организация и проведение на территории Спировского муниципального округа "Антинаркотических месячников"</v>
      </c>
      <c r="D200" s="22">
        <f>'прил.5'!H118</f>
        <v>15</v>
      </c>
      <c r="E200" s="22">
        <f>'прил.5'!I118</f>
        <v>15</v>
      </c>
      <c r="F200" s="22">
        <f>'прил.5'!J118</f>
        <v>15</v>
      </c>
    </row>
    <row r="201" spans="1:6" ht="25.5">
      <c r="A201" s="64" t="str">
        <f>'прил.5'!E119</f>
        <v>073022005Б</v>
      </c>
      <c r="B201" s="81" t="s">
        <v>12</v>
      </c>
      <c r="C201" s="57" t="str">
        <f>'прил.5'!G119</f>
        <v>Закупка товаров, работ и услуг для государственных (муниципальных) нужд</v>
      </c>
      <c r="D201" s="22">
        <f>'прил.5'!H119</f>
        <v>15</v>
      </c>
      <c r="E201" s="22">
        <f>'прил.5'!I119</f>
        <v>15</v>
      </c>
      <c r="F201" s="22">
        <f>'прил.5'!J119</f>
        <v>15</v>
      </c>
    </row>
    <row r="202" spans="1:6" ht="25.5">
      <c r="A202" s="165" t="str">
        <f>'прил.5'!E235</f>
        <v>0750000000</v>
      </c>
      <c r="B202" s="166"/>
      <c r="C202" s="54" t="str">
        <f>'прил.5'!G235</f>
        <v>Подпрограмма "Противодействие коррупции в Спировском муниципальном округе Тверской области"</v>
      </c>
      <c r="D202" s="24">
        <f aca="true" t="shared" si="9" ref="D202:F203">D203</f>
        <v>10</v>
      </c>
      <c r="E202" s="24">
        <f t="shared" si="9"/>
        <v>10</v>
      </c>
      <c r="F202" s="24">
        <f t="shared" si="9"/>
        <v>10</v>
      </c>
    </row>
    <row r="203" spans="1:6" ht="25.5">
      <c r="A203" s="165" t="str">
        <f>'прил.5'!E236</f>
        <v>075022001Б</v>
      </c>
      <c r="B203" s="81"/>
      <c r="C203" s="57" t="str">
        <f>'прил.5'!G236</f>
        <v>Повышение квалификации муниципальных служащих по направлению противодействие коррупции</v>
      </c>
      <c r="D203" s="22">
        <f t="shared" si="9"/>
        <v>10</v>
      </c>
      <c r="E203" s="22">
        <f t="shared" si="9"/>
        <v>10</v>
      </c>
      <c r="F203" s="22">
        <f t="shared" si="9"/>
        <v>10</v>
      </c>
    </row>
    <row r="204" spans="1:6" ht="25.5">
      <c r="A204" s="165" t="str">
        <f>'прил.5'!E237</f>
        <v>075022001Б</v>
      </c>
      <c r="B204" s="81" t="s">
        <v>12</v>
      </c>
      <c r="C204" s="57" t="str">
        <f>'прил.5'!G237</f>
        <v>Закупка товаров, работ и услуг для государственных (муниципальных) нужд</v>
      </c>
      <c r="D204" s="22">
        <f>'прил.5'!H237</f>
        <v>10</v>
      </c>
      <c r="E204" s="22">
        <f>'прил.5'!I237</f>
        <v>10</v>
      </c>
      <c r="F204" s="22">
        <f>'прил.5'!J237</f>
        <v>10</v>
      </c>
    </row>
    <row r="205" spans="1:6" ht="38.25">
      <c r="A205" s="64" t="str">
        <f>'прил.5'!E143</f>
        <v>0900000000</v>
      </c>
      <c r="B205" s="69"/>
      <c r="C205" s="53" t="str">
        <f>'прил.5'!G150</f>
        <v>Муниципальная программа Спировского муниципального округа Тверской области "Развитие транспортного комплекса и дорожного хозяйства" на 2022-2027 годы</v>
      </c>
      <c r="D205" s="23">
        <f>D206+D223</f>
        <v>52892.452000000005</v>
      </c>
      <c r="E205" s="23">
        <f>E206+E223</f>
        <v>54307.575</v>
      </c>
      <c r="F205" s="23">
        <f>F206+F223</f>
        <v>55393.174999999996</v>
      </c>
    </row>
    <row r="206" spans="1:11" ht="25.5">
      <c r="A206" s="64" t="str">
        <f>'прил.5'!E151</f>
        <v>0910000000</v>
      </c>
      <c r="B206" s="69"/>
      <c r="C206" s="54" t="str">
        <f>'прил.5'!G151</f>
        <v>Подпрограмма "Комплексное развитие улично-дорожной сети Спировского муниципального округа"</v>
      </c>
      <c r="D206" s="24">
        <f>D213+D215+D211+D207+D217+D209+D219+D221</f>
        <v>45133.596000000005</v>
      </c>
      <c r="E206" s="24">
        <f>E213+E215+E211+E207+E217+E209+E219+E221</f>
        <v>46769.5</v>
      </c>
      <c r="F206" s="24">
        <f>F213+F215+F211+F207+F217+F209+F219+F221</f>
        <v>47826.1</v>
      </c>
      <c r="G206" s="24" t="e">
        <f>G213+G215+G211+G207+G217+G209+G219+G221+#REF!</f>
        <v>#REF!</v>
      </c>
      <c r="H206" s="24" t="e">
        <f>H213+H215+H211+H207+H217+H209+H219+H221+#REF!</f>
        <v>#REF!</v>
      </c>
      <c r="I206" s="24" t="e">
        <f>I213+I215+I211+I207+I217+I209+I219+I221+#REF!</f>
        <v>#REF!</v>
      </c>
      <c r="J206" s="24" t="e">
        <f>J213+J215+J211+J207+J217+J209+J219+J221+#REF!</f>
        <v>#REF!</v>
      </c>
      <c r="K206" s="24" t="e">
        <f>K213+K215+K211+K207+K217+K209+K219+K221+#REF!</f>
        <v>#REF!</v>
      </c>
    </row>
    <row r="207" spans="1:6" ht="38.25">
      <c r="A207" s="93" t="str">
        <f>'прил.5'!E152</f>
        <v>0910111050</v>
      </c>
      <c r="B207" s="78"/>
      <c r="C207" s="57" t="str">
        <f>'прил.5'!G152</f>
        <v>Капитальный ремонт и ремонт улично-дорожной сети муниципальных образований Тверской области за счёт средств областного бюджета</v>
      </c>
      <c r="D207" s="22">
        <f>D208</f>
        <v>15495.2</v>
      </c>
      <c r="E207" s="22">
        <f>E208</f>
        <v>16115</v>
      </c>
      <c r="F207" s="22">
        <f>F208</f>
        <v>16351.4</v>
      </c>
    </row>
    <row r="208" spans="1:6" ht="25.5">
      <c r="A208" s="64" t="str">
        <f>'прил.5'!E153</f>
        <v>0910111050</v>
      </c>
      <c r="B208" s="76" t="s">
        <v>12</v>
      </c>
      <c r="C208" s="19" t="s">
        <v>13</v>
      </c>
      <c r="D208" s="67">
        <f>'прил.5'!H153</f>
        <v>15495.2</v>
      </c>
      <c r="E208" s="67">
        <f>'прил.5'!I153</f>
        <v>16115</v>
      </c>
      <c r="F208" s="67">
        <f>'прил.5'!J153</f>
        <v>16351.4</v>
      </c>
    </row>
    <row r="209" spans="1:6" ht="25.5">
      <c r="A209" s="64" t="str">
        <f>'прил.5'!E154</f>
        <v>09101S105Б</v>
      </c>
      <c r="B209" s="76"/>
      <c r="C209" s="84" t="str">
        <f>'прил.5'!G154</f>
        <v>Капитальный ремонт и ремонт улично-дорожной сети за счёт средств бюджета муниципального округа</v>
      </c>
      <c r="D209" s="67">
        <f>D210</f>
        <v>4173.8</v>
      </c>
      <c r="E209" s="67">
        <f>E210</f>
        <v>4128.75</v>
      </c>
      <c r="F209" s="67">
        <f>F210</f>
        <v>4187.85</v>
      </c>
    </row>
    <row r="210" spans="1:11" ht="25.5">
      <c r="A210" s="64" t="str">
        <f>'прил.5'!E155</f>
        <v>09101S105Б</v>
      </c>
      <c r="B210" s="76" t="s">
        <v>12</v>
      </c>
      <c r="C210" s="19" t="s">
        <v>13</v>
      </c>
      <c r="D210" s="67">
        <f>'прил.5'!H155</f>
        <v>4173.8</v>
      </c>
      <c r="E210" s="67">
        <f>'прил.5'!I155</f>
        <v>4128.75</v>
      </c>
      <c r="F210" s="67">
        <f>'прил.5'!J155</f>
        <v>4187.85</v>
      </c>
      <c r="G210" s="67">
        <f>'прил.5'!K155</f>
        <v>0</v>
      </c>
      <c r="H210" s="67">
        <f>'прил.5'!L155</f>
        <v>0</v>
      </c>
      <c r="I210" s="67">
        <f>'прил.5'!M155</f>
        <v>0</v>
      </c>
      <c r="J210" s="67">
        <f>'прил.5'!N155</f>
        <v>0</v>
      </c>
      <c r="K210" s="67">
        <f>'прил.5'!O155</f>
        <v>0</v>
      </c>
    </row>
    <row r="211" spans="1:6" ht="40.5" customHeight="1">
      <c r="A211" s="64" t="str">
        <f>'прил.5'!E156</f>
        <v>0910110520</v>
      </c>
      <c r="B211" s="69"/>
      <c r="C211" s="57" t="str">
        <f>'прил.5'!G156</f>
        <v>Осуществление отдельных государственных полномочий Тверской области в сфере осуществления дорожной деятельности за счёт средств областного бюджета</v>
      </c>
      <c r="D211" s="22">
        <f>D212</f>
        <v>11996.2</v>
      </c>
      <c r="E211" s="22">
        <f>E212</f>
        <v>12476</v>
      </c>
      <c r="F211" s="22">
        <f>F212</f>
        <v>12975.1</v>
      </c>
    </row>
    <row r="212" spans="1:7" ht="25.5">
      <c r="A212" s="64" t="str">
        <f>'прил.5'!E157</f>
        <v>0910110520</v>
      </c>
      <c r="B212" s="76" t="s">
        <v>12</v>
      </c>
      <c r="C212" s="19" t="s">
        <v>13</v>
      </c>
      <c r="D212" s="22">
        <f>'прил.5'!H157</f>
        <v>11996.2</v>
      </c>
      <c r="E212" s="22">
        <f>'прил.5'!I157</f>
        <v>12476</v>
      </c>
      <c r="F212" s="22">
        <f>'прил.5'!J157</f>
        <v>12975.1</v>
      </c>
      <c r="G212" s="10"/>
    </row>
    <row r="213" spans="1:7" ht="38.25">
      <c r="A213" s="64" t="str">
        <f>'прил.5'!E158</f>
        <v>091R311090</v>
      </c>
      <c r="B213" s="76"/>
      <c r="C213" s="84" t="str">
        <f>'прил.5'!G158</f>
        <v>Проведение мероприятий в целях обеспечения безопасности дорожного движения на автомобильных дорогах общего пользования местного значения за счёт средств областного бюджета</v>
      </c>
      <c r="D213" s="22">
        <f>D214</f>
        <v>1048.3</v>
      </c>
      <c r="E213" s="22">
        <f>E214</f>
        <v>1090.3</v>
      </c>
      <c r="F213" s="22">
        <f>F214</f>
        <v>1133.9</v>
      </c>
      <c r="G213" s="10"/>
    </row>
    <row r="214" spans="1:7" ht="25.5">
      <c r="A214" s="64" t="str">
        <f>'прил.5'!E159</f>
        <v>091R311090</v>
      </c>
      <c r="B214" s="76" t="s">
        <v>12</v>
      </c>
      <c r="C214" s="19" t="s">
        <v>13</v>
      </c>
      <c r="D214" s="22">
        <f>'прил.5'!H159</f>
        <v>1048.3</v>
      </c>
      <c r="E214" s="22">
        <f>'прил.5'!I159</f>
        <v>1090.3</v>
      </c>
      <c r="F214" s="22">
        <f>'прил.5'!J159</f>
        <v>1133.9</v>
      </c>
      <c r="G214" s="10"/>
    </row>
    <row r="215" spans="1:7" ht="38.25">
      <c r="A215" s="64" t="str">
        <f>'прил.5'!E160</f>
        <v>091R3S109Б</v>
      </c>
      <c r="B215" s="76"/>
      <c r="C215" s="84" t="str">
        <f>'прил.5'!G160</f>
        <v>Проведение мероприятий в целях обеспечения безопасности дорожного движения на автомобильных дорогах общего пользования местного значения  за счёт средств бюджета муниципального округа</v>
      </c>
      <c r="D215" s="22">
        <f>D216</f>
        <v>312.075</v>
      </c>
      <c r="E215" s="22">
        <f>E216</f>
        <v>372.575</v>
      </c>
      <c r="F215" s="22">
        <f>F216</f>
        <v>383.475</v>
      </c>
      <c r="G215" s="10"/>
    </row>
    <row r="216" spans="1:7" ht="25.5">
      <c r="A216" s="64" t="str">
        <f>'прил.5'!E161</f>
        <v>091R3S109Б</v>
      </c>
      <c r="B216" s="76" t="s">
        <v>12</v>
      </c>
      <c r="C216" s="19" t="s">
        <v>13</v>
      </c>
      <c r="D216" s="22">
        <f>'прил.5'!H161</f>
        <v>312.075</v>
      </c>
      <c r="E216" s="22">
        <f>'прил.5'!I161</f>
        <v>372.575</v>
      </c>
      <c r="F216" s="22">
        <f>'прил.5'!J161</f>
        <v>383.475</v>
      </c>
      <c r="G216" s="10"/>
    </row>
    <row r="217" spans="1:7" ht="38.25">
      <c r="A217" s="64" t="str">
        <f>'прил.5'!E162</f>
        <v>0910111020</v>
      </c>
      <c r="B217" s="76"/>
      <c r="C217" s="84" t="str">
        <f>'прил.5'!G162</f>
        <v>Ремонт дворовых территорий многоквартирных домов, проездов к дворовым территориям многоквартирных домов населенных пунктов за счёт средств областного бюджета</v>
      </c>
      <c r="D217" s="22">
        <f>D218</f>
        <v>3989.9</v>
      </c>
      <c r="E217" s="22">
        <f>E218</f>
        <v>4149.5</v>
      </c>
      <c r="F217" s="22">
        <f>F218</f>
        <v>4315.5</v>
      </c>
      <c r="G217" s="10"/>
    </row>
    <row r="218" spans="1:7" ht="25.5">
      <c r="A218" s="64" t="str">
        <f>'прил.5'!E163</f>
        <v>0910111020</v>
      </c>
      <c r="B218" s="76" t="s">
        <v>12</v>
      </c>
      <c r="C218" s="19" t="s">
        <v>13</v>
      </c>
      <c r="D218" s="22">
        <f>'прил.5'!H163</f>
        <v>3989.9</v>
      </c>
      <c r="E218" s="22">
        <f>'прил.5'!I163</f>
        <v>4149.5</v>
      </c>
      <c r="F218" s="22">
        <f>'прил.5'!J163</f>
        <v>4315.5</v>
      </c>
      <c r="G218" s="10"/>
    </row>
    <row r="219" spans="1:7" ht="38.25">
      <c r="A219" s="64" t="str">
        <f>'прил.5'!E164</f>
        <v>09101S102Б</v>
      </c>
      <c r="B219" s="76"/>
      <c r="C219" s="84" t="str">
        <f>'прил.5'!G164</f>
        <v>Ремонт дворовых территорий многоквартирных домов, проездов к дворовым территориям многоквартирных домов населенных пунктов за счёт средств бюджета муниципального округа</v>
      </c>
      <c r="D219" s="22">
        <f>D220</f>
        <v>1117.48</v>
      </c>
      <c r="E219" s="22">
        <f>E220</f>
        <v>1137.375</v>
      </c>
      <c r="F219" s="22">
        <f>F220</f>
        <v>1078.875</v>
      </c>
      <c r="G219" s="10"/>
    </row>
    <row r="220" spans="1:7" ht="25.5">
      <c r="A220" s="64" t="str">
        <f>'прил.5'!E165</f>
        <v>09101S102Б</v>
      </c>
      <c r="B220" s="76" t="s">
        <v>12</v>
      </c>
      <c r="C220" s="19" t="s">
        <v>13</v>
      </c>
      <c r="D220" s="22">
        <f>'прил.5'!H165</f>
        <v>1117.48</v>
      </c>
      <c r="E220" s="22">
        <f>'прил.5'!I165</f>
        <v>1137.375</v>
      </c>
      <c r="F220" s="22">
        <f>'прил.5'!J165</f>
        <v>1078.875</v>
      </c>
      <c r="G220" s="10"/>
    </row>
    <row r="221" spans="1:7" ht="12.75">
      <c r="A221" s="64" t="str">
        <f>'прил.5'!E166</f>
        <v>091012008Б</v>
      </c>
      <c r="B221" s="76"/>
      <c r="C221" s="84" t="str">
        <f>'прил.5'!G166</f>
        <v>Содержание дорог местного значения</v>
      </c>
      <c r="D221" s="22">
        <f>D222</f>
        <v>7000.641</v>
      </c>
      <c r="E221" s="22">
        <f>E222</f>
        <v>7300</v>
      </c>
      <c r="F221" s="22">
        <f>F222</f>
        <v>7400</v>
      </c>
      <c r="G221" s="10"/>
    </row>
    <row r="222" spans="1:7" ht="25.5">
      <c r="A222" s="64" t="str">
        <f>'прил.5'!E167</f>
        <v>091012008Б</v>
      </c>
      <c r="B222" s="76" t="s">
        <v>12</v>
      </c>
      <c r="C222" s="84" t="str">
        <f>'прил.5'!G167</f>
        <v>Закупка товаров, работ и услуг для государственных (муниципальных) нужд</v>
      </c>
      <c r="D222" s="22">
        <f>'прил.5'!H167</f>
        <v>7000.641</v>
      </c>
      <c r="E222" s="22">
        <f>'прил.5'!I167</f>
        <v>7300</v>
      </c>
      <c r="F222" s="22">
        <f>'прил.5'!J167</f>
        <v>7400</v>
      </c>
      <c r="G222" s="10"/>
    </row>
    <row r="223" spans="1:6" ht="30" customHeight="1">
      <c r="A223" s="64" t="str">
        <f>'прил.5'!E144</f>
        <v>0920000000</v>
      </c>
      <c r="B223" s="69"/>
      <c r="C223" s="54" t="str">
        <f>'прил.5'!G144</f>
        <v>Подпрограмма "Транспортное обслуживание Спировского муниципального округа" </v>
      </c>
      <c r="D223" s="24">
        <f>D227+D224</f>
        <v>7758.856</v>
      </c>
      <c r="E223" s="24">
        <f>E227+E224</f>
        <v>7538.075</v>
      </c>
      <c r="F223" s="24">
        <f>F227+F224</f>
        <v>7567.075</v>
      </c>
    </row>
    <row r="224" spans="1:6" ht="38.25">
      <c r="A224" s="64" t="str">
        <f>'прил.5'!E145</f>
        <v>0920110300</v>
      </c>
      <c r="B224" s="69"/>
      <c r="C224" s="57" t="str">
        <f>'прил.5'!G145</f>
        <v>Организация транспортного обслуживания населения на муниципальных маршрутах регулярных перевозок по регулируемым тарифам за счёт средств областного бюджета</v>
      </c>
      <c r="D224" s="22">
        <f>D225</f>
        <v>5253.9</v>
      </c>
      <c r="E224" s="22">
        <f>E225</f>
        <v>5299.5</v>
      </c>
      <c r="F224" s="22">
        <f>F225</f>
        <v>5322.7</v>
      </c>
    </row>
    <row r="225" spans="1:6" ht="25.5">
      <c r="A225" s="64" t="str">
        <f>'прил.5'!E146</f>
        <v>0920110300</v>
      </c>
      <c r="B225" s="164" t="s">
        <v>12</v>
      </c>
      <c r="C225" s="19" t="s">
        <v>13</v>
      </c>
      <c r="D225" s="67">
        <f>'прил.5'!H146</f>
        <v>5253.9</v>
      </c>
      <c r="E225" s="67">
        <f>'прил.5'!I146</f>
        <v>5299.5</v>
      </c>
      <c r="F225" s="67">
        <f>'прил.5'!J146</f>
        <v>5322.7</v>
      </c>
    </row>
    <row r="226" spans="1:6" ht="38.25">
      <c r="A226" s="64" t="str">
        <f>'прил.5'!E147</f>
        <v>09201S0300</v>
      </c>
      <c r="B226" s="69"/>
      <c r="C226" s="57" t="str">
        <f>'прил.5'!G147</f>
        <v>Организация транспортного обслуживания населения на муниципальных маршрутах регулярных перевозок по регулируемым тарифам за счёт средств бюджета муниципального округа</v>
      </c>
      <c r="D226" s="22">
        <f>D227</f>
        <v>2504.956</v>
      </c>
      <c r="E226" s="22">
        <f>E227</f>
        <v>2238.575</v>
      </c>
      <c r="F226" s="22">
        <f>F227</f>
        <v>2244.375</v>
      </c>
    </row>
    <row r="227" spans="1:6" ht="25.5">
      <c r="A227" s="64" t="str">
        <f>'прил.5'!E148</f>
        <v>09201S0300</v>
      </c>
      <c r="B227" s="164" t="s">
        <v>12</v>
      </c>
      <c r="C227" s="19" t="s">
        <v>13</v>
      </c>
      <c r="D227" s="22">
        <f>'прил.5'!H148</f>
        <v>2504.956</v>
      </c>
      <c r="E227" s="22">
        <f>'прил.5'!I148</f>
        <v>2238.575</v>
      </c>
      <c r="F227" s="22">
        <f>'прил.5'!J148</f>
        <v>2244.375</v>
      </c>
    </row>
    <row r="228" spans="1:6" ht="38.25">
      <c r="A228" s="64" t="str">
        <f>'прил.5'!E88</f>
        <v>1100000000</v>
      </c>
      <c r="B228" s="69"/>
      <c r="C228" s="53" t="str">
        <f>'прил.5'!G25</f>
        <v>Муниципальная программа Спировского муниципального округа Тверской области "Муниципальное управление и гражданское общество" на 2022-2027 годы</v>
      </c>
      <c r="D228" s="25">
        <f>D229+D237</f>
        <v>38909.92</v>
      </c>
      <c r="E228" s="25">
        <f>E229+E237</f>
        <v>38409.534</v>
      </c>
      <c r="F228" s="25">
        <f>F229+F237</f>
        <v>35409.433999999994</v>
      </c>
    </row>
    <row r="229" spans="1:6" ht="38.25">
      <c r="A229" s="64" t="str">
        <f>'прил.5'!E36</f>
        <v>1110000000</v>
      </c>
      <c r="B229" s="69"/>
      <c r="C229" s="54" t="str">
        <f>'прил.5'!G36</f>
        <v>Подпрограмма "Создание условий для эффективного функционирования системы органов местного самоуправления Спировского муниципального округа Тверской области" </v>
      </c>
      <c r="D229" s="26">
        <f>D230+D233+D235</f>
        <v>4260</v>
      </c>
      <c r="E229" s="26">
        <f>E230+E233+E235</f>
        <v>4420</v>
      </c>
      <c r="F229" s="26">
        <f>F230+F233+F235</f>
        <v>1420</v>
      </c>
    </row>
    <row r="230" spans="1:11" ht="30.75" customHeight="1">
      <c r="A230" s="64" t="str">
        <f>'прил.5'!E37</f>
        <v>111012003Б</v>
      </c>
      <c r="B230" s="69"/>
      <c r="C230" s="57" t="str">
        <f>'прил.5'!G37</f>
        <v>Повышение квалификации муниципальных служащих и прохождение сотрудниками обучения  по охране труда </v>
      </c>
      <c r="D230" s="27">
        <f>D231+D232</f>
        <v>170</v>
      </c>
      <c r="E230" s="27">
        <f aca="true" t="shared" si="10" ref="E230:K230">E231+E232</f>
        <v>170</v>
      </c>
      <c r="F230" s="27">
        <f t="shared" si="10"/>
        <v>170</v>
      </c>
      <c r="G230" s="27">
        <f t="shared" si="10"/>
        <v>0</v>
      </c>
      <c r="H230" s="27">
        <f t="shared" si="10"/>
        <v>0</v>
      </c>
      <c r="I230" s="27">
        <f t="shared" si="10"/>
        <v>0</v>
      </c>
      <c r="J230" s="27">
        <f t="shared" si="10"/>
        <v>0</v>
      </c>
      <c r="K230" s="27">
        <f t="shared" si="10"/>
        <v>0</v>
      </c>
    </row>
    <row r="231" spans="1:6" ht="51">
      <c r="A231" s="64" t="str">
        <f>'прил.5'!E38</f>
        <v>111012003Б</v>
      </c>
      <c r="B231" s="76" t="s">
        <v>9</v>
      </c>
      <c r="C231" s="19" t="s">
        <v>11</v>
      </c>
      <c r="D231" s="26">
        <f>'прил.5'!H38</f>
        <v>20</v>
      </c>
      <c r="E231" s="26">
        <f>'прил.5'!I38</f>
        <v>20</v>
      </c>
      <c r="F231" s="26">
        <f>'прил.5'!J38</f>
        <v>20</v>
      </c>
    </row>
    <row r="232" spans="1:6" ht="25.5">
      <c r="A232" s="64" t="str">
        <f>'прил.5'!E39</f>
        <v>111012003Б</v>
      </c>
      <c r="B232" s="76" t="s">
        <v>12</v>
      </c>
      <c r="C232" s="19" t="s">
        <v>13</v>
      </c>
      <c r="D232" s="26">
        <f>'прил.5'!H39</f>
        <v>150</v>
      </c>
      <c r="E232" s="26">
        <f>'прил.5'!I39</f>
        <v>150</v>
      </c>
      <c r="F232" s="26">
        <f>'прил.5'!J39</f>
        <v>150</v>
      </c>
    </row>
    <row r="233" spans="1:6" ht="38.25">
      <c r="A233" s="64" t="str">
        <f>'прил.5'!E40</f>
        <v>111022001Б</v>
      </c>
      <c r="B233" s="69"/>
      <c r="C233" s="66" t="str">
        <f>'прил.5'!G40</f>
        <v>Организационное обеспечение проведения мероприятий с участием Главы Спировского муниципального округа и администрации Спировского муниципального округа</v>
      </c>
      <c r="D233" s="79">
        <f>D234</f>
        <v>250</v>
      </c>
      <c r="E233" s="79">
        <f>E234</f>
        <v>250</v>
      </c>
      <c r="F233" s="79">
        <f>F234</f>
        <v>250</v>
      </c>
    </row>
    <row r="234" spans="1:6" ht="25.5">
      <c r="A234" s="64" t="str">
        <f>'прил.5'!E41</f>
        <v>111022001Б</v>
      </c>
      <c r="B234" s="76" t="s">
        <v>12</v>
      </c>
      <c r="C234" s="19" t="s">
        <v>13</v>
      </c>
      <c r="D234" s="27">
        <f>'прил.5'!H41</f>
        <v>250</v>
      </c>
      <c r="E234" s="27">
        <f>'прил.5'!I41</f>
        <v>250</v>
      </c>
      <c r="F234" s="27">
        <f>'прил.5'!J41</f>
        <v>250</v>
      </c>
    </row>
    <row r="235" spans="1:6" ht="25.5">
      <c r="A235" s="64" t="str">
        <f>'прил.5'!E42</f>
        <v>111022002Б</v>
      </c>
      <c r="B235" s="69"/>
      <c r="C235" s="66" t="str">
        <f>'прил.5'!G42</f>
        <v>Бюджетные инвестиции в объекты муниципальной собственности Спировского муниципального округа</v>
      </c>
      <c r="D235" s="27">
        <f>D236</f>
        <v>3840</v>
      </c>
      <c r="E235" s="27">
        <f>E236</f>
        <v>4000</v>
      </c>
      <c r="F235" s="27">
        <f>F236</f>
        <v>1000</v>
      </c>
    </row>
    <row r="236" spans="1:6" ht="25.5">
      <c r="A236" s="64" t="str">
        <f>'прил.5'!E43</f>
        <v>111022002Б</v>
      </c>
      <c r="B236" s="76" t="s">
        <v>12</v>
      </c>
      <c r="C236" s="19" t="s">
        <v>13</v>
      </c>
      <c r="D236" s="27">
        <f>'прил.5'!H43</f>
        <v>3840</v>
      </c>
      <c r="E236" s="27">
        <f>'прил.5'!I43</f>
        <v>4000</v>
      </c>
      <c r="F236" s="27">
        <f>'прил.5'!J43</f>
        <v>1000</v>
      </c>
    </row>
    <row r="237" spans="1:6" ht="12.75">
      <c r="A237" s="64" t="str">
        <f>'прил.5'!E44</f>
        <v>1190000000</v>
      </c>
      <c r="B237" s="69"/>
      <c r="C237" s="54" t="s">
        <v>19</v>
      </c>
      <c r="D237" s="26">
        <f>D238+D242+D244+D247</f>
        <v>34649.92</v>
      </c>
      <c r="E237" s="26">
        <f>E238+E242+E244+E247</f>
        <v>33989.534</v>
      </c>
      <c r="F237" s="26">
        <f>F238+F242+F244+F247</f>
        <v>33989.433999999994</v>
      </c>
    </row>
    <row r="238" spans="1:6" ht="51">
      <c r="A238" s="64" t="str">
        <f>'прил.5'!E45</f>
        <v>119012001С</v>
      </c>
      <c r="B238" s="69"/>
      <c r="C238" s="57" t="str">
        <f>'прил.5'!G45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D238" s="27">
        <f>D239+D240+D241</f>
        <v>32236.863999999998</v>
      </c>
      <c r="E238" s="27">
        <f>E239+E240+E241</f>
        <v>31954.478</v>
      </c>
      <c r="F238" s="27">
        <f>F239+F240+F241</f>
        <v>31954.478</v>
      </c>
    </row>
    <row r="239" spans="1:6" ht="51">
      <c r="A239" s="64" t="str">
        <f>'прил.5'!E46</f>
        <v>119012001С</v>
      </c>
      <c r="B239" s="76" t="s">
        <v>9</v>
      </c>
      <c r="C239" s="19" t="s">
        <v>11</v>
      </c>
      <c r="D239" s="27">
        <f>'прил.5'!H46</f>
        <v>25822.263</v>
      </c>
      <c r="E239" s="27">
        <f>'прил.5'!I46</f>
        <v>25539.877</v>
      </c>
      <c r="F239" s="27">
        <f>'прил.5'!J46</f>
        <v>25539.877</v>
      </c>
    </row>
    <row r="240" spans="1:6" ht="25.5">
      <c r="A240" s="64" t="str">
        <f>'прил.5'!E47</f>
        <v>119012001С</v>
      </c>
      <c r="B240" s="76" t="s">
        <v>12</v>
      </c>
      <c r="C240" s="19" t="s">
        <v>13</v>
      </c>
      <c r="D240" s="27">
        <f>'прил.5'!H47</f>
        <v>6364.601</v>
      </c>
      <c r="E240" s="27">
        <f>'прил.5'!I47</f>
        <v>6364.601</v>
      </c>
      <c r="F240" s="27">
        <f>'прил.5'!J47</f>
        <v>6364.601</v>
      </c>
    </row>
    <row r="241" spans="1:6" ht="12.75">
      <c r="A241" s="64" t="str">
        <f>'прил.5'!E48</f>
        <v>119012001С</v>
      </c>
      <c r="B241" s="76" t="s">
        <v>498</v>
      </c>
      <c r="C241" s="84" t="str">
        <f>'прил.5'!G48</f>
        <v>Иные бюджетные ассигнования</v>
      </c>
      <c r="D241" s="27">
        <f>'прил.5'!H48</f>
        <v>50</v>
      </c>
      <c r="E241" s="27">
        <f>'прил.5'!I48</f>
        <v>50</v>
      </c>
      <c r="F241" s="27">
        <f>'прил.5'!J48</f>
        <v>50</v>
      </c>
    </row>
    <row r="242" spans="1:6" ht="12.75">
      <c r="A242" s="64" t="str">
        <f>'прил.5'!E27</f>
        <v>119012008С</v>
      </c>
      <c r="B242" s="69"/>
      <c r="C242" s="66" t="str">
        <f>'прил.5'!G27</f>
        <v>Глава Спировского муниципального округа</v>
      </c>
      <c r="D242" s="27">
        <f>D243</f>
        <v>1763.156</v>
      </c>
      <c r="E242" s="27">
        <f>E243</f>
        <v>1353.156</v>
      </c>
      <c r="F242" s="27">
        <f>F243</f>
        <v>1353.156</v>
      </c>
    </row>
    <row r="243" spans="1:6" ht="51">
      <c r="A243" s="64" t="str">
        <f>'прил.5'!E28</f>
        <v>119012008С</v>
      </c>
      <c r="B243" s="76" t="s">
        <v>9</v>
      </c>
      <c r="C243" s="19" t="s">
        <v>11</v>
      </c>
      <c r="D243" s="27">
        <f>'прил.5'!H28</f>
        <v>1763.156</v>
      </c>
      <c r="E243" s="27">
        <f>'прил.5'!I28</f>
        <v>1353.156</v>
      </c>
      <c r="F243" s="27">
        <f>'прил.5'!J28</f>
        <v>1353.156</v>
      </c>
    </row>
    <row r="244" spans="1:6" ht="63.75">
      <c r="A244" s="64" t="str">
        <f>'прил.5'!E57</f>
        <v>1190110540</v>
      </c>
      <c r="B244" s="69"/>
      <c r="C244" s="66" t="str">
        <f>'прил.5'!G57</f>
        <v>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за счёт средств областного бюджета</v>
      </c>
      <c r="D244" s="27">
        <f>D245+D246</f>
        <v>80.60000000000001</v>
      </c>
      <c r="E244" s="27">
        <f>E245+E246</f>
        <v>81.30000000000001</v>
      </c>
      <c r="F244" s="27">
        <f>F245+F246</f>
        <v>81.2</v>
      </c>
    </row>
    <row r="245" spans="1:6" ht="51">
      <c r="A245" s="64" t="str">
        <f>'прил.5'!E58</f>
        <v>1190110540</v>
      </c>
      <c r="B245" s="76" t="s">
        <v>9</v>
      </c>
      <c r="C245" s="19" t="s">
        <v>11</v>
      </c>
      <c r="D245" s="27">
        <f>'прил.5'!H58</f>
        <v>66.855</v>
      </c>
      <c r="E245" s="27">
        <f>'прил.5'!I58</f>
        <v>73.54</v>
      </c>
      <c r="F245" s="27">
        <f>'прил.5'!J58</f>
        <v>73.54</v>
      </c>
    </row>
    <row r="246" spans="1:6" ht="25.5">
      <c r="A246" s="64" t="str">
        <f>'прил.5'!E59</f>
        <v>1190110540</v>
      </c>
      <c r="B246" s="76" t="s">
        <v>12</v>
      </c>
      <c r="C246" s="19" t="s">
        <v>13</v>
      </c>
      <c r="D246" s="27">
        <f>'прил.5'!H59</f>
        <v>13.745</v>
      </c>
      <c r="E246" s="27">
        <f>'прил.5'!I59</f>
        <v>7.76</v>
      </c>
      <c r="F246" s="27">
        <f>'прил.5'!J59</f>
        <v>7.66</v>
      </c>
    </row>
    <row r="247" spans="1:6" ht="25.5">
      <c r="A247" s="64" t="str">
        <f>'прил.5'!E90</f>
        <v>1190159302</v>
      </c>
      <c r="B247" s="69"/>
      <c r="C247" s="66" t="str">
        <f>'прил.5'!G90</f>
        <v>Осуществление государственных полномочий по государственной регистрации актов гражданского состояния </v>
      </c>
      <c r="D247" s="27">
        <f>D248</f>
        <v>569.3</v>
      </c>
      <c r="E247" s="27">
        <f>E248</f>
        <v>600.6</v>
      </c>
      <c r="F247" s="27">
        <f>F248</f>
        <v>600.6</v>
      </c>
    </row>
    <row r="248" spans="1:6" ht="51">
      <c r="A248" s="64" t="str">
        <f>'прил.5'!E91</f>
        <v>1190159302</v>
      </c>
      <c r="B248" s="76" t="s">
        <v>9</v>
      </c>
      <c r="C248" s="19" t="s">
        <v>11</v>
      </c>
      <c r="D248" s="27">
        <f>'прил.5'!H91</f>
        <v>569.3</v>
      </c>
      <c r="E248" s="27">
        <f>'прил.5'!I91</f>
        <v>600.6</v>
      </c>
      <c r="F248" s="27">
        <f>'прил.5'!J91</f>
        <v>600.6</v>
      </c>
    </row>
    <row r="249" spans="1:6" ht="38.25">
      <c r="A249" s="64" t="str">
        <f>'прил.5'!E523</f>
        <v>1200000000</v>
      </c>
      <c r="B249" s="69"/>
      <c r="C249" s="53" t="str">
        <f>'прил.5'!G523</f>
        <v>Муниципальная программа Спировского муниципального округа Тверской области "Управление общественными финансами" на 2022-2027 годы</v>
      </c>
      <c r="D249" s="25">
        <f>D253+D250</f>
        <v>6602.663</v>
      </c>
      <c r="E249" s="25">
        <f>E253+E250</f>
        <v>6535.23</v>
      </c>
      <c r="F249" s="25">
        <f>F253+F250</f>
        <v>6535.102999999999</v>
      </c>
    </row>
    <row r="250" spans="1:6" ht="38.25">
      <c r="A250" s="64" t="str">
        <f>'прил.5'!E536</f>
        <v>1210000000</v>
      </c>
      <c r="B250" s="69"/>
      <c r="C250" s="57" t="str">
        <f>'прил.5'!G536</f>
        <v>Подпрограмма "Обеспечение краткосрочной и долгосрочной сбалансированности и стабильности бюджета Спировского муниципального округа"</v>
      </c>
      <c r="D250" s="79">
        <f aca="true" t="shared" si="11" ref="D250:F251">D251</f>
        <v>3.5</v>
      </c>
      <c r="E250" s="79">
        <f t="shared" si="11"/>
        <v>3.5</v>
      </c>
      <c r="F250" s="79">
        <f t="shared" si="11"/>
        <v>3.373</v>
      </c>
    </row>
    <row r="251" spans="1:6" ht="25.5">
      <c r="A251" s="64" t="str">
        <f>'прил.5'!E537</f>
        <v>121012002Б</v>
      </c>
      <c r="B251" s="69"/>
      <c r="C251" s="57" t="str">
        <f>'прил.5'!G537</f>
        <v>Обслуживание муниципального долга Спировского муниципального округа</v>
      </c>
      <c r="D251" s="79">
        <f t="shared" si="11"/>
        <v>3.5</v>
      </c>
      <c r="E251" s="79">
        <f t="shared" si="11"/>
        <v>3.5</v>
      </c>
      <c r="F251" s="79">
        <f t="shared" si="11"/>
        <v>3.373</v>
      </c>
    </row>
    <row r="252" spans="1:6" ht="12.75">
      <c r="A252" s="64" t="str">
        <f>'прил.5'!E538</f>
        <v>121012002Б</v>
      </c>
      <c r="B252" s="69">
        <v>700</v>
      </c>
      <c r="C252" s="57" t="str">
        <f>'прил.5'!G538</f>
        <v>Обслуживание государственного (муниципального) долга</v>
      </c>
      <c r="D252" s="79">
        <f>'прил.5'!H538</f>
        <v>3.5</v>
      </c>
      <c r="E252" s="79">
        <f>'прил.5'!I538</f>
        <v>3.5</v>
      </c>
      <c r="F252" s="79">
        <f>'прил.5'!J538</f>
        <v>3.373</v>
      </c>
    </row>
    <row r="253" spans="1:11" ht="12.75">
      <c r="A253" s="64" t="str">
        <f>'прил.5'!E524</f>
        <v>1290000000</v>
      </c>
      <c r="B253" s="69"/>
      <c r="C253" s="54" t="s">
        <v>19</v>
      </c>
      <c r="D253" s="26">
        <f>D254</f>
        <v>6599.163</v>
      </c>
      <c r="E253" s="26">
        <f aca="true" t="shared" si="12" ref="E253:K253">E254</f>
        <v>6531.73</v>
      </c>
      <c r="F253" s="26">
        <f t="shared" si="12"/>
        <v>6531.73</v>
      </c>
      <c r="G253" s="26">
        <f t="shared" si="12"/>
        <v>0</v>
      </c>
      <c r="H253" s="26">
        <f t="shared" si="12"/>
        <v>0</v>
      </c>
      <c r="I253" s="26">
        <f t="shared" si="12"/>
        <v>0</v>
      </c>
      <c r="J253" s="26">
        <f t="shared" si="12"/>
        <v>0</v>
      </c>
      <c r="K253" s="26">
        <f t="shared" si="12"/>
        <v>0</v>
      </c>
    </row>
    <row r="254" spans="1:6" ht="51">
      <c r="A254" s="64" t="str">
        <f>'прил.5'!E525</f>
        <v>129012001С</v>
      </c>
      <c r="B254" s="69"/>
      <c r="C254" s="57" t="str">
        <f>'прил.5'!G525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D254" s="27">
        <f>D255+D256</f>
        <v>6599.163</v>
      </c>
      <c r="E254" s="27">
        <f>E255+E256</f>
        <v>6531.73</v>
      </c>
      <c r="F254" s="27">
        <f>F255+F256</f>
        <v>6531.73</v>
      </c>
    </row>
    <row r="255" spans="1:6" ht="51">
      <c r="A255" s="64" t="str">
        <f>'прил.5'!E526</f>
        <v>129012001С</v>
      </c>
      <c r="B255" s="76" t="s">
        <v>9</v>
      </c>
      <c r="C255" s="19" t="s">
        <v>11</v>
      </c>
      <c r="D255" s="27">
        <f>'прил.5'!H526</f>
        <v>5612.869</v>
      </c>
      <c r="E255" s="27">
        <f>'прил.5'!I526</f>
        <v>5545.436</v>
      </c>
      <c r="F255" s="27">
        <f>'прил.5'!J526</f>
        <v>5545.436</v>
      </c>
    </row>
    <row r="256" spans="1:6" ht="25.5">
      <c r="A256" s="64" t="str">
        <f>'прил.5'!E527</f>
        <v>129012001С</v>
      </c>
      <c r="B256" s="76" t="s">
        <v>12</v>
      </c>
      <c r="C256" s="19" t="s">
        <v>13</v>
      </c>
      <c r="D256" s="27">
        <f>'прил.5'!H527</f>
        <v>986.294</v>
      </c>
      <c r="E256" s="27">
        <f>'прил.5'!I527</f>
        <v>986.294</v>
      </c>
      <c r="F256" s="27">
        <f>'прил.5'!J527</f>
        <v>986.294</v>
      </c>
    </row>
    <row r="257" spans="1:6" ht="38.25">
      <c r="A257" s="69">
        <f>'прил.5'!E289</f>
        <v>1300000000</v>
      </c>
      <c r="B257" s="69"/>
      <c r="C257" s="53" t="str">
        <f>'прил.5'!G289</f>
        <v>Муниципальная программа Спировского муниципального округа Тверской области "Поддержка средств массовой информации Спировского муниципального округа"на 2022-2027 годы</v>
      </c>
      <c r="D257" s="25">
        <f>D258</f>
        <v>1627.3</v>
      </c>
      <c r="E257" s="25">
        <f>E258</f>
        <v>1627.3</v>
      </c>
      <c r="F257" s="25">
        <f>F258</f>
        <v>1627.3</v>
      </c>
    </row>
    <row r="258" spans="1:6" ht="25.5">
      <c r="A258" s="195" t="str">
        <f>'прил.5'!E290</f>
        <v>1310000000</v>
      </c>
      <c r="B258" s="167"/>
      <c r="C258" s="54" t="str">
        <f>'прил.5'!G290</f>
        <v>Подпрограмма "Развитие средств массовой информации Спировского муниципального округа" </v>
      </c>
      <c r="D258" s="26">
        <f>D261+D259</f>
        <v>1627.3</v>
      </c>
      <c r="E258" s="26">
        <f>E261+E259</f>
        <v>1627.3</v>
      </c>
      <c r="F258" s="26">
        <f>F261+F259</f>
        <v>1627.3</v>
      </c>
    </row>
    <row r="259" spans="1:11" ht="12.75">
      <c r="A259" s="65" t="str">
        <f>'прил.5'!E291</f>
        <v>1310110320</v>
      </c>
      <c r="B259" s="69"/>
      <c r="C259" s="57" t="str">
        <f>'прил.5'!G291</f>
        <v>Поддержка редакций газет за счёт средств областного бюджета</v>
      </c>
      <c r="D259" s="27">
        <f>D260</f>
        <v>1027.3</v>
      </c>
      <c r="E259" s="27">
        <f aca="true" t="shared" si="13" ref="E259:K259">E260</f>
        <v>1027.3</v>
      </c>
      <c r="F259" s="27">
        <f t="shared" si="13"/>
        <v>1027.3</v>
      </c>
      <c r="G259" s="27">
        <f t="shared" si="13"/>
        <v>0</v>
      </c>
      <c r="H259" s="27">
        <f t="shared" si="13"/>
        <v>0</v>
      </c>
      <c r="I259" s="27">
        <f t="shared" si="13"/>
        <v>0</v>
      </c>
      <c r="J259" s="27">
        <f t="shared" si="13"/>
        <v>0</v>
      </c>
      <c r="K259" s="27">
        <f t="shared" si="13"/>
        <v>0</v>
      </c>
    </row>
    <row r="260" spans="1:6" ht="25.5">
      <c r="A260" s="65" t="str">
        <f>'прил.5'!E292</f>
        <v>1310110320</v>
      </c>
      <c r="B260" s="77" t="s">
        <v>16</v>
      </c>
      <c r="C260" s="83" t="s">
        <v>176</v>
      </c>
      <c r="D260" s="79">
        <f>'прил.5'!H292</f>
        <v>1027.3</v>
      </c>
      <c r="E260" s="79">
        <f>'прил.5'!I292</f>
        <v>1027.3</v>
      </c>
      <c r="F260" s="79">
        <f>'прил.5'!J292</f>
        <v>1027.3</v>
      </c>
    </row>
    <row r="261" spans="1:6" ht="51">
      <c r="A261" s="65" t="str">
        <f>'прил.5'!E293</f>
        <v>13101S0320</v>
      </c>
      <c r="B261" s="69"/>
      <c r="C261" s="57" t="str">
        <f>'прил.5'!G293</f>
        <v>Освещение взаимодействия органов местного самоуправления Спировского муниципального округа и населения в средствах массовой информации за счёт средств бюджета муниципального округа</v>
      </c>
      <c r="D261" s="27">
        <f>D262</f>
        <v>600</v>
      </c>
      <c r="E261" s="27">
        <f>E262</f>
        <v>600</v>
      </c>
      <c r="F261" s="27">
        <f>F262</f>
        <v>600</v>
      </c>
    </row>
    <row r="262" spans="1:6" ht="25.5">
      <c r="A262" s="65" t="str">
        <f>'прил.5'!E294</f>
        <v>13101S0320</v>
      </c>
      <c r="B262" s="77" t="s">
        <v>16</v>
      </c>
      <c r="C262" s="83" t="s">
        <v>176</v>
      </c>
      <c r="D262" s="27">
        <f>'прил.5'!H293</f>
        <v>600</v>
      </c>
      <c r="E262" s="27">
        <f>'прил.5'!I293</f>
        <v>600</v>
      </c>
      <c r="F262" s="27">
        <f>'прил.5'!J293</f>
        <v>600</v>
      </c>
    </row>
    <row r="263" spans="1:11" ht="51">
      <c r="A263" s="64" t="str">
        <f>'прил.5'!E60</f>
        <v>1400000000</v>
      </c>
      <c r="B263" s="69"/>
      <c r="C263" s="53" t="str">
        <f>'прил.5'!G60</f>
        <v>Муниципальная программа Спировского муниципального округа Тверской области "Управление имуществом и земельными ресурсами Спировского муниципального округа Тверской области" на 2022-2027 годы</v>
      </c>
      <c r="D263" s="25">
        <f aca="true" t="shared" si="14" ref="D263:K263">D264+D282</f>
        <v>7332.084</v>
      </c>
      <c r="E263" s="25">
        <f t="shared" si="14"/>
        <v>5181.384</v>
      </c>
      <c r="F263" s="25">
        <f t="shared" si="14"/>
        <v>5181.384</v>
      </c>
      <c r="G263" s="25" t="e">
        <f t="shared" si="14"/>
        <v>#REF!</v>
      </c>
      <c r="H263" s="25" t="e">
        <f t="shared" si="14"/>
        <v>#REF!</v>
      </c>
      <c r="I263" s="25" t="e">
        <f t="shared" si="14"/>
        <v>#REF!</v>
      </c>
      <c r="J263" s="25" t="e">
        <f t="shared" si="14"/>
        <v>#REF!</v>
      </c>
      <c r="K263" s="25" t="e">
        <f t="shared" si="14"/>
        <v>#REF!</v>
      </c>
    </row>
    <row r="264" spans="1:11" ht="25.5">
      <c r="A264" s="64" t="str">
        <f>'прил.5'!E61</f>
        <v>1410000000</v>
      </c>
      <c r="B264" s="69"/>
      <c r="C264" s="54" t="str">
        <f>'прил.5'!G61</f>
        <v>Подпрограмма "Управление и распоряжение муниципальным имуществом и земельными ресурсами " </v>
      </c>
      <c r="D264" s="26">
        <f>D267+D270+D272+D278+D280+D265+D274+D276</f>
        <v>3381.384</v>
      </c>
      <c r="E264" s="26">
        <f>E267+E270+E272+E278+E280+E265+E274+E276</f>
        <v>3181.384</v>
      </c>
      <c r="F264" s="26">
        <f>F267+F270+F272+F278+F280+F265+F274+F276</f>
        <v>3181.384</v>
      </c>
      <c r="G264" s="26" t="e">
        <f>G267+G270+G272+G278+G280+G265+G274+#REF!</f>
        <v>#REF!</v>
      </c>
      <c r="H264" s="26" t="e">
        <f>H267+H270+H272+H278+H280+H265+H274+#REF!</f>
        <v>#REF!</v>
      </c>
      <c r="I264" s="26" t="e">
        <f>I267+I270+I272+I278+I280+I265+I274+#REF!</f>
        <v>#REF!</v>
      </c>
      <c r="J264" s="26" t="e">
        <f>J267+J270+J272+J278+J280+J265+J274+#REF!</f>
        <v>#REF!</v>
      </c>
      <c r="K264" s="26" t="e">
        <f>K267+K270+K272+K278+K280+K265+K274+#REF!</f>
        <v>#REF!</v>
      </c>
    </row>
    <row r="265" spans="1:6" ht="12.75">
      <c r="A265" s="64" t="str">
        <f>'прил.5'!E62</f>
        <v>141012001Б</v>
      </c>
      <c r="B265" s="69"/>
      <c r="C265" s="57" t="str">
        <f>'прил.5'!G62</f>
        <v>Ликвидация (списание) муниципального имущества</v>
      </c>
      <c r="D265" s="26">
        <f>D266</f>
        <v>200</v>
      </c>
      <c r="E265" s="26">
        <f>E266</f>
        <v>0</v>
      </c>
      <c r="F265" s="26">
        <f>F266</f>
        <v>0</v>
      </c>
    </row>
    <row r="266" spans="1:6" ht="25.5">
      <c r="A266" s="64" t="str">
        <f>'прил.5'!E63</f>
        <v>141012001Б</v>
      </c>
      <c r="B266" s="76" t="s">
        <v>12</v>
      </c>
      <c r="C266" s="19" t="s">
        <v>13</v>
      </c>
      <c r="D266" s="26">
        <f>'прил.5'!H63</f>
        <v>200</v>
      </c>
      <c r="E266" s="26">
        <f>'прил.5'!I63</f>
        <v>0</v>
      </c>
      <c r="F266" s="26">
        <f>'прил.5'!J63</f>
        <v>0</v>
      </c>
    </row>
    <row r="267" spans="1:6" ht="25.5">
      <c r="A267" s="64" t="str">
        <f>'прил.5'!E64</f>
        <v>141022001Б</v>
      </c>
      <c r="B267" s="69"/>
      <c r="C267" s="57" t="str">
        <f>'прил.5'!G64</f>
        <v>Содержание муниципальный казны Спировского муниципального округа</v>
      </c>
      <c r="D267" s="27">
        <f>D268+D269</f>
        <v>1651.384</v>
      </c>
      <c r="E267" s="27">
        <f>E268+E269</f>
        <v>1651.384</v>
      </c>
      <c r="F267" s="27">
        <f>F268+F269</f>
        <v>1651.384</v>
      </c>
    </row>
    <row r="268" spans="1:6" ht="25.5">
      <c r="A268" s="64" t="str">
        <f>'прил.5'!E65</f>
        <v>141022001Б</v>
      </c>
      <c r="B268" s="76" t="s">
        <v>12</v>
      </c>
      <c r="C268" s="19" t="s">
        <v>13</v>
      </c>
      <c r="D268" s="27">
        <f>'прил.5'!H65</f>
        <v>1551.384</v>
      </c>
      <c r="E268" s="27">
        <f>'прил.5'!I65</f>
        <v>1551.384</v>
      </c>
      <c r="F268" s="27">
        <f>'прил.5'!J65</f>
        <v>1551.384</v>
      </c>
    </row>
    <row r="269" spans="1:6" ht="12.75">
      <c r="A269" s="64" t="str">
        <f>'прил.5'!E66</f>
        <v>141022001Б</v>
      </c>
      <c r="B269" s="76" t="s">
        <v>498</v>
      </c>
      <c r="C269" s="19" t="s">
        <v>503</v>
      </c>
      <c r="D269" s="27">
        <f>'прил.5'!H66</f>
        <v>100</v>
      </c>
      <c r="E269" s="27">
        <f>'прил.5'!I66</f>
        <v>100</v>
      </c>
      <c r="F269" s="27">
        <f>'прил.5'!J66</f>
        <v>100</v>
      </c>
    </row>
    <row r="270" spans="1:6" ht="12.75">
      <c r="A270" s="64" t="str">
        <f>'прил.5'!E67</f>
        <v>141022002Б</v>
      </c>
      <c r="B270" s="69"/>
      <c r="C270" s="66" t="str">
        <f>'прил.5'!G67</f>
        <v>Оценка муниципального имущества</v>
      </c>
      <c r="D270" s="27">
        <f>D271</f>
        <v>100</v>
      </c>
      <c r="E270" s="27">
        <f>E271</f>
        <v>100</v>
      </c>
      <c r="F270" s="27">
        <f>F271</f>
        <v>100</v>
      </c>
    </row>
    <row r="271" spans="1:6" ht="25.5">
      <c r="A271" s="64" t="str">
        <f>'прил.5'!E68</f>
        <v>141022002Б</v>
      </c>
      <c r="B271" s="76" t="s">
        <v>12</v>
      </c>
      <c r="C271" s="19" t="s">
        <v>13</v>
      </c>
      <c r="D271" s="27">
        <f>'прил.5'!H68</f>
        <v>100</v>
      </c>
      <c r="E271" s="27">
        <f>'прил.5'!I68</f>
        <v>100</v>
      </c>
      <c r="F271" s="27">
        <f>'прил.5'!J68</f>
        <v>100</v>
      </c>
    </row>
    <row r="272" spans="1:6" ht="38.25">
      <c r="A272" s="64" t="str">
        <f>'прил.5'!E69</f>
        <v>141022003Б</v>
      </c>
      <c r="B272" s="69"/>
      <c r="C272" s="66" t="str">
        <f>'прил.5'!G69</f>
        <v>Проведение инвентаризации, постановки на учет и государственной регистрации права муниципальной собственности Спировского муниципального округа</v>
      </c>
      <c r="D272" s="27">
        <f>D273</f>
        <v>194.95</v>
      </c>
      <c r="E272" s="27">
        <f>E273</f>
        <v>200</v>
      </c>
      <c r="F272" s="27">
        <f>F273</f>
        <v>200</v>
      </c>
    </row>
    <row r="273" spans="1:6" ht="25.5">
      <c r="A273" s="64" t="str">
        <f>'прил.5'!E70</f>
        <v>141022003Б</v>
      </c>
      <c r="B273" s="76" t="s">
        <v>12</v>
      </c>
      <c r="C273" s="19" t="s">
        <v>13</v>
      </c>
      <c r="D273" s="27">
        <f>'прил.5'!H70</f>
        <v>194.95</v>
      </c>
      <c r="E273" s="27">
        <f>'прил.5'!I70</f>
        <v>200</v>
      </c>
      <c r="F273" s="27">
        <f>'прил.5'!J70</f>
        <v>200</v>
      </c>
    </row>
    <row r="274" spans="1:6" ht="30.75" customHeight="1">
      <c r="A274" s="64" t="str">
        <f>'прил.5'!E71</f>
        <v>141022005Б</v>
      </c>
      <c r="B274" s="76"/>
      <c r="C274" s="84" t="str">
        <f>'прил.5'!G71</f>
        <v>Осуществление учета муниципального имущества с помощью программного комплекса БАРС</v>
      </c>
      <c r="D274" s="27">
        <f>D275</f>
        <v>85.05</v>
      </c>
      <c r="E274" s="27">
        <f>E275</f>
        <v>80</v>
      </c>
      <c r="F274" s="27">
        <f>F275</f>
        <v>80</v>
      </c>
    </row>
    <row r="275" spans="1:11" ht="25.5">
      <c r="A275" s="64" t="str">
        <f>'прил.5'!E72</f>
        <v>141022005Б</v>
      </c>
      <c r="B275" s="76" t="s">
        <v>12</v>
      </c>
      <c r="C275" s="19" t="s">
        <v>13</v>
      </c>
      <c r="D275" s="27">
        <f>'прил.5'!H72</f>
        <v>85.05</v>
      </c>
      <c r="E275" s="27">
        <f>'прил.5'!I72</f>
        <v>80</v>
      </c>
      <c r="F275" s="27">
        <f>'прил.5'!J72</f>
        <v>80</v>
      </c>
      <c r="G275" s="27">
        <f>'прил.5'!K72</f>
        <v>0</v>
      </c>
      <c r="H275" s="27">
        <f>'прил.5'!L72</f>
        <v>0</v>
      </c>
      <c r="I275" s="27">
        <f>'прил.5'!M72</f>
        <v>0</v>
      </c>
      <c r="J275" s="27">
        <f>'прил.5'!N72</f>
        <v>0</v>
      </c>
      <c r="K275" s="27">
        <f>'прил.5'!O72</f>
        <v>0</v>
      </c>
    </row>
    <row r="276" spans="1:11" ht="28.5" customHeight="1">
      <c r="A276" s="64" t="str">
        <f>'прил.5'!E73</f>
        <v>141022006Б</v>
      </c>
      <c r="B276" s="76"/>
      <c r="C276" s="84" t="str">
        <f>'прил.5'!G73</f>
        <v>Подготовка документов декларации безопасности гидротехнических сооружений</v>
      </c>
      <c r="D276" s="27">
        <f>'прил.5'!H73</f>
        <v>800</v>
      </c>
      <c r="E276" s="27">
        <f>'прил.5'!I73</f>
        <v>800</v>
      </c>
      <c r="F276" s="27">
        <f>'прил.5'!J73</f>
        <v>800</v>
      </c>
      <c r="G276" s="188"/>
      <c r="H276" s="188"/>
      <c r="I276" s="188"/>
      <c r="J276" s="188"/>
      <c r="K276" s="188"/>
    </row>
    <row r="277" spans="1:11" ht="25.5">
      <c r="A277" s="64" t="str">
        <f>'прил.5'!E74</f>
        <v>141022006Б</v>
      </c>
      <c r="B277" s="76" t="s">
        <v>12</v>
      </c>
      <c r="C277" s="19" t="s">
        <v>13</v>
      </c>
      <c r="D277" s="27">
        <f>'прил.5'!H74</f>
        <v>800</v>
      </c>
      <c r="E277" s="27">
        <f>'прил.5'!I74</f>
        <v>800</v>
      </c>
      <c r="F277" s="27">
        <f>'прил.5'!J74</f>
        <v>800</v>
      </c>
      <c r="G277" s="188"/>
      <c r="H277" s="188"/>
      <c r="I277" s="188"/>
      <c r="J277" s="188"/>
      <c r="K277" s="188"/>
    </row>
    <row r="278" spans="1:6" ht="51">
      <c r="A278" s="64" t="str">
        <f>'прил.5'!E75</f>
        <v>141032001Б</v>
      </c>
      <c r="B278" s="69"/>
      <c r="C278" s="66" t="str">
        <f>'прил.5'!G75</f>
        <v>Формирование земельных участков, находящихся в муниципальной собственности и государственной собственности до разграничения (межевание, топография, проекты планировки и застройки, благоустройство и подведение коммуникаций)</v>
      </c>
      <c r="D278" s="27">
        <f>D279</f>
        <v>250</v>
      </c>
      <c r="E278" s="27">
        <f>E279</f>
        <v>250</v>
      </c>
      <c r="F278" s="27">
        <f>F279</f>
        <v>250</v>
      </c>
    </row>
    <row r="279" spans="1:6" ht="25.5">
      <c r="A279" s="64" t="str">
        <f>'прил.5'!E76</f>
        <v>141032001Б</v>
      </c>
      <c r="B279" s="76" t="s">
        <v>12</v>
      </c>
      <c r="C279" s="19" t="s">
        <v>114</v>
      </c>
      <c r="D279" s="27">
        <f>'прил.5'!H76</f>
        <v>250</v>
      </c>
      <c r="E279" s="27">
        <f>'прил.5'!I76</f>
        <v>250</v>
      </c>
      <c r="F279" s="27">
        <f>'прил.5'!J76</f>
        <v>250</v>
      </c>
    </row>
    <row r="280" spans="1:6" ht="38.25">
      <c r="A280" s="64" t="str">
        <f>'прил.5'!E77</f>
        <v>141032003Б</v>
      </c>
      <c r="B280" s="69"/>
      <c r="C280" s="66" t="str">
        <f>'прил.5'!G77</f>
        <v>Оформление документации для обеспечения земельными участками многодетных семей (межевание, получение технических условий на инженерные коммуникации)</v>
      </c>
      <c r="D280" s="27">
        <f>D281</f>
        <v>100</v>
      </c>
      <c r="E280" s="27">
        <f>E281</f>
        <v>100</v>
      </c>
      <c r="F280" s="27">
        <f>F281</f>
        <v>100</v>
      </c>
    </row>
    <row r="281" spans="1:6" ht="25.5">
      <c r="A281" s="64" t="str">
        <f>'прил.5'!E78</f>
        <v>141032003Б</v>
      </c>
      <c r="B281" s="76" t="s">
        <v>12</v>
      </c>
      <c r="C281" s="19" t="s">
        <v>13</v>
      </c>
      <c r="D281" s="27">
        <f>'прил.5'!H78</f>
        <v>100</v>
      </c>
      <c r="E281" s="27">
        <f>'прил.5'!I78</f>
        <v>100</v>
      </c>
      <c r="F281" s="27">
        <f>'прил.5'!J78</f>
        <v>100</v>
      </c>
    </row>
    <row r="282" spans="1:11" ht="12.75">
      <c r="A282" s="165" t="str">
        <f>'прил.5'!E176</f>
        <v>1420000000</v>
      </c>
      <c r="B282" s="168"/>
      <c r="C282" s="169" t="str">
        <f>'прил.5'!G176</f>
        <v>Подпрограмма «Управление муниципальным жилищным фондом»</v>
      </c>
      <c r="D282" s="26">
        <f aca="true" t="shared" si="15" ref="D282:F283">D283</f>
        <v>3950.7</v>
      </c>
      <c r="E282" s="26">
        <f t="shared" si="15"/>
        <v>2000</v>
      </c>
      <c r="F282" s="26">
        <f t="shared" si="15"/>
        <v>2000</v>
      </c>
      <c r="G282" s="26" t="e">
        <f>G283+#REF!+#REF!+#REF!</f>
        <v>#REF!</v>
      </c>
      <c r="H282" s="26" t="e">
        <f>H283+#REF!+#REF!+#REF!</f>
        <v>#REF!</v>
      </c>
      <c r="I282" s="26" t="e">
        <f>I283+#REF!+#REF!+#REF!</f>
        <v>#REF!</v>
      </c>
      <c r="J282" s="26" t="e">
        <f>J283+#REF!+#REF!+#REF!</f>
        <v>#REF!</v>
      </c>
      <c r="K282" s="26" t="e">
        <f>K283+#REF!+#REF!+#REF!</f>
        <v>#REF!</v>
      </c>
    </row>
    <row r="283" spans="1:6" ht="25.5">
      <c r="A283" s="93" t="str">
        <f>'прил.5'!E177</f>
        <v>142022001Б</v>
      </c>
      <c r="B283" s="76"/>
      <c r="C283" s="84" t="str">
        <f>'прил.5'!G177</f>
        <v>Организация работы по содержанию муниципального жилищного фонда</v>
      </c>
      <c r="D283" s="71">
        <f t="shared" si="15"/>
        <v>3950.7</v>
      </c>
      <c r="E283" s="71">
        <f t="shared" si="15"/>
        <v>2000</v>
      </c>
      <c r="F283" s="71">
        <f t="shared" si="15"/>
        <v>2000</v>
      </c>
    </row>
    <row r="284" spans="1:6" ht="25.5">
      <c r="A284" s="194" t="str">
        <f>'прил.5'!E178</f>
        <v>142022001Б</v>
      </c>
      <c r="B284" s="76" t="s">
        <v>12</v>
      </c>
      <c r="C284" s="84" t="str">
        <f>'прил.5'!G178</f>
        <v>Закупка товаров, работ и услуг для государственных (муниципальных) нужд</v>
      </c>
      <c r="D284" s="71">
        <f>'прил.5'!H178</f>
        <v>3950.7</v>
      </c>
      <c r="E284" s="71">
        <f>'прил.5'!I178</f>
        <v>2000</v>
      </c>
      <c r="F284" s="71">
        <f>'прил.5'!J178</f>
        <v>2000</v>
      </c>
    </row>
    <row r="285" spans="1:6" ht="38.25">
      <c r="A285" s="64" t="str">
        <f>'прил.5'!E423</f>
        <v>1800000000</v>
      </c>
      <c r="B285" s="69"/>
      <c r="C285" s="58" t="str">
        <f>'прил.5'!G423</f>
        <v>Муниципальная программа Спировского муниципального округа Тверской области "Развитие физической культуры и спорта в Спировском муниципальном округе" на 2022-2027 годы</v>
      </c>
      <c r="D285" s="25">
        <f>D286</f>
        <v>1448</v>
      </c>
      <c r="E285" s="25">
        <f>E286</f>
        <v>1400</v>
      </c>
      <c r="F285" s="25">
        <f>F286</f>
        <v>1400</v>
      </c>
    </row>
    <row r="286" spans="1:6" ht="25.5">
      <c r="A286" s="64" t="str">
        <f>'прил.5'!E424</f>
        <v>1810000000</v>
      </c>
      <c r="B286" s="69"/>
      <c r="C286" s="59" t="str">
        <f>'прил.5'!G424</f>
        <v>Подпрограмма "Массовая физкультурно-оздоровительная и спортивная работа в Спировском муниципальном округе"</v>
      </c>
      <c r="D286" s="27">
        <f>D287+D289+D291</f>
        <v>1448</v>
      </c>
      <c r="E286" s="27">
        <f>E287+E289+E291</f>
        <v>1400</v>
      </c>
      <c r="F286" s="27">
        <f>F287+F289+F291</f>
        <v>1400</v>
      </c>
    </row>
    <row r="287" spans="1:6" ht="42.75" customHeight="1">
      <c r="A287" s="64" t="str">
        <f>'прил.5'!E425</f>
        <v>181012003Б</v>
      </c>
      <c r="B287" s="69"/>
      <c r="C287" s="70" t="str">
        <f>'прил.5'!G425</f>
        <v>Проведение официальных, физкультурно-оздоровительных и спортивно-оздоровительных мероприятий для всех возрастных групп и категорий населения на территории Спировского муниципального округа</v>
      </c>
      <c r="D287" s="71">
        <f>D288</f>
        <v>200</v>
      </c>
      <c r="E287" s="71">
        <f>E288</f>
        <v>200</v>
      </c>
      <c r="F287" s="71">
        <f>F288</f>
        <v>200</v>
      </c>
    </row>
    <row r="288" spans="1:6" ht="25.5">
      <c r="A288" s="64" t="str">
        <f>'прил.5'!E426</f>
        <v>181012003Б</v>
      </c>
      <c r="B288" s="76" t="s">
        <v>12</v>
      </c>
      <c r="C288" s="19" t="s">
        <v>13</v>
      </c>
      <c r="D288" s="27">
        <f>'прил.5'!H426</f>
        <v>200</v>
      </c>
      <c r="E288" s="27">
        <f>'прил.5'!I426</f>
        <v>200</v>
      </c>
      <c r="F288" s="27">
        <f>'прил.5'!J426</f>
        <v>200</v>
      </c>
    </row>
    <row r="289" spans="1:6" ht="38.25">
      <c r="A289" s="64" t="str">
        <f>'прил.5'!E427</f>
        <v>181012004Б</v>
      </c>
      <c r="B289" s="69"/>
      <c r="C289" s="55" t="str">
        <f>'прил.5'!G427</f>
        <v>Участие спортсменов Спировского муниципального округа в спортивно-массовых мероприятиях и соревнованиях регионального и федерального значения</v>
      </c>
      <c r="D289" s="27">
        <f>D290</f>
        <v>300</v>
      </c>
      <c r="E289" s="27">
        <f>E290</f>
        <v>300</v>
      </c>
      <c r="F289" s="27">
        <f>F290</f>
        <v>300</v>
      </c>
    </row>
    <row r="290" spans="1:6" ht="25.5">
      <c r="A290" s="64" t="str">
        <f>'прил.5'!E428</f>
        <v>181012004Б</v>
      </c>
      <c r="B290" s="76" t="s">
        <v>12</v>
      </c>
      <c r="C290" s="19" t="s">
        <v>13</v>
      </c>
      <c r="D290" s="27">
        <f>'прил.5'!H428</f>
        <v>300</v>
      </c>
      <c r="E290" s="27">
        <f>'прил.5'!I428</f>
        <v>300</v>
      </c>
      <c r="F290" s="27">
        <f>'прил.5'!J428</f>
        <v>300</v>
      </c>
    </row>
    <row r="291" spans="1:11" ht="25.5">
      <c r="A291" s="64" t="str">
        <f>'прил.5'!E429</f>
        <v>181012006Б</v>
      </c>
      <c r="B291" s="76"/>
      <c r="C291" s="84" t="str">
        <f>'прил.5'!G429</f>
        <v>Организация мероприятий по развитию футбола в Спировском муниципальном округе</v>
      </c>
      <c r="D291" s="27">
        <f>D292</f>
        <v>948</v>
      </c>
      <c r="E291" s="27">
        <f aca="true" t="shared" si="16" ref="E291:K291">E292</f>
        <v>900</v>
      </c>
      <c r="F291" s="27">
        <f t="shared" si="16"/>
        <v>900</v>
      </c>
      <c r="G291" s="27">
        <f t="shared" si="16"/>
        <v>0</v>
      </c>
      <c r="H291" s="27">
        <f t="shared" si="16"/>
        <v>0</v>
      </c>
      <c r="I291" s="27">
        <f t="shared" si="16"/>
        <v>0</v>
      </c>
      <c r="J291" s="27">
        <f t="shared" si="16"/>
        <v>0</v>
      </c>
      <c r="K291" s="27">
        <f t="shared" si="16"/>
        <v>0</v>
      </c>
    </row>
    <row r="292" spans="1:11" ht="25.5">
      <c r="A292" s="64" t="str">
        <f>'прил.5'!E430</f>
        <v>181012006Б</v>
      </c>
      <c r="B292" s="76" t="s">
        <v>12</v>
      </c>
      <c r="C292" s="19" t="s">
        <v>13</v>
      </c>
      <c r="D292" s="27">
        <f>'прил.5'!H430</f>
        <v>948</v>
      </c>
      <c r="E292" s="27">
        <f>'прил.5'!I430</f>
        <v>900</v>
      </c>
      <c r="F292" s="27">
        <f>'прил.5'!J430</f>
        <v>900</v>
      </c>
      <c r="G292" s="27">
        <f>'прил.5'!K430</f>
        <v>0</v>
      </c>
      <c r="H292" s="27">
        <f>'прил.5'!L430</f>
        <v>0</v>
      </c>
      <c r="I292" s="27">
        <f>'прил.5'!M430</f>
        <v>0</v>
      </c>
      <c r="J292" s="27">
        <f>'прил.5'!N430</f>
        <v>0</v>
      </c>
      <c r="K292" s="27">
        <f>'прил.5'!O430</f>
        <v>0</v>
      </c>
    </row>
    <row r="293" spans="1:11" ht="38.25">
      <c r="A293" s="64" t="str">
        <f>'прил.5'!E180</f>
        <v>2100000000</v>
      </c>
      <c r="B293" s="69"/>
      <c r="C293" s="60" t="str">
        <f>'прил.5'!G180</f>
        <v>Муниципальная программа Спировского муниципального округа Тверской области "Жилищно-коммунальное хозяйство и благоустройство территории" на 2022-2027 годы</v>
      </c>
      <c r="D293" s="25">
        <f>D294+D304+D309</f>
        <v>21814.245</v>
      </c>
      <c r="E293" s="25">
        <f>E294+E304+E309</f>
        <v>18640</v>
      </c>
      <c r="F293" s="25">
        <f>F294+F304+F309</f>
        <v>14490.127</v>
      </c>
      <c r="G293" s="25">
        <f>G294</f>
        <v>0</v>
      </c>
      <c r="H293" s="25">
        <f>H294</f>
        <v>0</v>
      </c>
      <c r="I293" s="25">
        <f>I294</f>
        <v>0</v>
      </c>
      <c r="J293" s="25">
        <f>J294</f>
        <v>0</v>
      </c>
      <c r="K293" s="25">
        <f>K294</f>
        <v>0</v>
      </c>
    </row>
    <row r="294" spans="1:6" ht="12.75">
      <c r="A294" s="64" t="str">
        <f>'прил.5'!E181</f>
        <v>2110000000</v>
      </c>
      <c r="B294" s="69"/>
      <c r="C294" s="61" t="str">
        <f>'прил.5'!G181</f>
        <v>Подпрограмма "Содержание  объектов коммунального хозяйства"</v>
      </c>
      <c r="D294" s="27">
        <f>D298+D301+D295</f>
        <v>12388.4</v>
      </c>
      <c r="E294" s="27">
        <f>E298+E301+E295</f>
        <v>12500</v>
      </c>
      <c r="F294" s="27">
        <f>F298+F301+F295</f>
        <v>8300.127</v>
      </c>
    </row>
    <row r="295" spans="1:6" ht="31.5" customHeight="1">
      <c r="A295" s="93" t="str">
        <f>'прил.5'!E182</f>
        <v>21101S0700</v>
      </c>
      <c r="B295" s="78"/>
      <c r="C295" s="55" t="str">
        <f>'прил.5'!G182</f>
        <v>Капитальный ремонт и модернизация объектов теплоэнергетического комплекса за счёт средств бюджета муниципального округа</v>
      </c>
      <c r="D295" s="27">
        <f>D296+D297</f>
        <v>1000.989</v>
      </c>
      <c r="E295" s="27">
        <f>E296+E297</f>
        <v>5000</v>
      </c>
      <c r="F295" s="27">
        <f>F296+F297</f>
        <v>500</v>
      </c>
    </row>
    <row r="296" spans="1:6" ht="25.5">
      <c r="A296" s="64" t="str">
        <f>'прил.5'!E183</f>
        <v>21101S0700</v>
      </c>
      <c r="B296" s="76" t="s">
        <v>12</v>
      </c>
      <c r="C296" s="84" t="str">
        <f>'прил.5'!G183</f>
        <v>Закупка товаров, работ и услуг для государственных (муниципальных) нужд</v>
      </c>
      <c r="D296" s="27">
        <f>'прил.5'!H183</f>
        <v>800.001</v>
      </c>
      <c r="E296" s="27">
        <f>'прил.5'!I183</f>
        <v>5000</v>
      </c>
      <c r="F296" s="27">
        <f>'прил.5'!J183</f>
        <v>500</v>
      </c>
    </row>
    <row r="297" spans="1:6" ht="12.75">
      <c r="A297" s="64" t="str">
        <f>'прил.5'!E184</f>
        <v>21101S0700</v>
      </c>
      <c r="B297" s="76" t="s">
        <v>498</v>
      </c>
      <c r="C297" s="19" t="s">
        <v>503</v>
      </c>
      <c r="D297" s="27">
        <f>'прил.5'!H184</f>
        <v>200.988</v>
      </c>
      <c r="E297" s="27">
        <f>'прил.5'!I184</f>
        <v>0</v>
      </c>
      <c r="F297" s="27">
        <f>'прил.5'!J184</f>
        <v>0</v>
      </c>
    </row>
    <row r="298" spans="1:6" ht="12.75">
      <c r="A298" s="64" t="str">
        <f>'прил.5'!E185</f>
        <v>211012002Б</v>
      </c>
      <c r="B298" s="76"/>
      <c r="C298" s="84" t="str">
        <f>'прил.5'!G185</f>
        <v>Содержание сетей водоснабжения, водоотведения, теплоснабжения</v>
      </c>
      <c r="D298" s="27">
        <f>D299+D300</f>
        <v>1200</v>
      </c>
      <c r="E298" s="27">
        <f>E299+E300</f>
        <v>1500</v>
      </c>
      <c r="F298" s="27">
        <f>F299+F300</f>
        <v>1500</v>
      </c>
    </row>
    <row r="299" spans="1:6" ht="25.5">
      <c r="A299" s="64" t="str">
        <f>'прил.5'!E186</f>
        <v>211012002Б</v>
      </c>
      <c r="B299" s="76" t="s">
        <v>12</v>
      </c>
      <c r="C299" s="84" t="str">
        <f>'прил.5'!G186</f>
        <v>Закупка товаров, работ и услуг для государственных (муниципальных) нужд</v>
      </c>
      <c r="D299" s="27">
        <f>'прил.5'!H186</f>
        <v>1150</v>
      </c>
      <c r="E299" s="27">
        <f>'прил.5'!I186</f>
        <v>1500</v>
      </c>
      <c r="F299" s="27">
        <f>'прил.5'!J186</f>
        <v>1500</v>
      </c>
    </row>
    <row r="300" spans="1:6" ht="12.75">
      <c r="A300" s="64" t="str">
        <f>'прил.5'!E187</f>
        <v>211012002Б</v>
      </c>
      <c r="B300" s="76" t="s">
        <v>498</v>
      </c>
      <c r="C300" s="19" t="s">
        <v>503</v>
      </c>
      <c r="D300" s="27">
        <f>'прил.5'!H187</f>
        <v>50</v>
      </c>
      <c r="E300" s="27">
        <f>'прил.5'!I187</f>
        <v>0</v>
      </c>
      <c r="F300" s="27">
        <f>'прил.5'!J187</f>
        <v>0</v>
      </c>
    </row>
    <row r="301" spans="1:6" ht="12.75">
      <c r="A301" s="64" t="str">
        <f>'прил.5'!E203</f>
        <v>211012004Б</v>
      </c>
      <c r="B301" s="76"/>
      <c r="C301" s="84" t="str">
        <f>'прил.5'!G203</f>
        <v>Содержание и ремонт сетей уличного освещения</v>
      </c>
      <c r="D301" s="27">
        <f>D302+D303</f>
        <v>10187.411</v>
      </c>
      <c r="E301" s="27">
        <f>E302+E303</f>
        <v>6000</v>
      </c>
      <c r="F301" s="27">
        <f>F302+F303</f>
        <v>6300.127</v>
      </c>
    </row>
    <row r="302" spans="1:11" ht="25.5">
      <c r="A302" s="64" t="str">
        <f>'прил.5'!E204</f>
        <v>211012004Б</v>
      </c>
      <c r="B302" s="76" t="s">
        <v>12</v>
      </c>
      <c r="C302" s="84" t="str">
        <f>'прил.5'!G204</f>
        <v>Закупка товаров, работ и услуг для государственных (муниципальных) нужд</v>
      </c>
      <c r="D302" s="27">
        <f>'прил.5'!H204</f>
        <v>9432.411</v>
      </c>
      <c r="E302" s="27">
        <f>'прил.5'!I204</f>
        <v>6000</v>
      </c>
      <c r="F302" s="27">
        <f>'прил.5'!J204</f>
        <v>6300.127</v>
      </c>
      <c r="G302" s="27">
        <f>'прил.5'!K204</f>
        <v>0</v>
      </c>
      <c r="H302" s="27">
        <f>'прил.5'!L204</f>
        <v>0</v>
      </c>
      <c r="I302" s="27">
        <f>'прил.5'!M204</f>
        <v>0</v>
      </c>
      <c r="J302" s="27">
        <f>'прил.5'!N204</f>
        <v>0</v>
      </c>
      <c r="K302" s="27">
        <f>'прил.5'!O204</f>
        <v>0</v>
      </c>
    </row>
    <row r="303" spans="1:11" ht="12.75">
      <c r="A303" s="64" t="str">
        <f>'прил.5'!E205</f>
        <v>211012004Б</v>
      </c>
      <c r="B303" s="76" t="s">
        <v>498</v>
      </c>
      <c r="C303" s="84" t="str">
        <f>'прил.5'!G205</f>
        <v>Иные бюджетные ассигнования</v>
      </c>
      <c r="D303" s="27">
        <f>'прил.5'!H205</f>
        <v>755</v>
      </c>
      <c r="E303" s="27">
        <f>'прил.5'!I205</f>
        <v>0</v>
      </c>
      <c r="F303" s="27">
        <f>'прил.5'!J205</f>
        <v>0</v>
      </c>
      <c r="G303" s="188"/>
      <c r="H303" s="188"/>
      <c r="I303" s="188"/>
      <c r="J303" s="188"/>
      <c r="K303" s="188"/>
    </row>
    <row r="304" spans="1:6" ht="38.25">
      <c r="A304" s="165" t="str">
        <f>'прил.5'!E188</f>
        <v>2120000000</v>
      </c>
      <c r="B304" s="168"/>
      <c r="C304" s="169" t="str">
        <f>'прил.5'!G188</f>
        <v>Подпрограмма "Повышение качества питьевой воды в системах централизованного водоснабжения населенных пунктов Спировского муниципального округа"</v>
      </c>
      <c r="D304" s="26">
        <f>D305+D307</f>
        <v>1630</v>
      </c>
      <c r="E304" s="26">
        <f>E305+E307</f>
        <v>1700</v>
      </c>
      <c r="F304" s="26">
        <f>F305+F307</f>
        <v>1700</v>
      </c>
    </row>
    <row r="305" spans="1:6" ht="12.75">
      <c r="A305" s="64" t="str">
        <f>'прил.5'!E189</f>
        <v>212012001Б</v>
      </c>
      <c r="B305" s="76"/>
      <c r="C305" s="84" t="str">
        <f>'прил.5'!G189</f>
        <v>Устройство водоочистки на водопроводной башне</v>
      </c>
      <c r="D305" s="27">
        <f>D306</f>
        <v>1500</v>
      </c>
      <c r="E305" s="27">
        <f>E306</f>
        <v>1500</v>
      </c>
      <c r="F305" s="27">
        <f>F306</f>
        <v>1500</v>
      </c>
    </row>
    <row r="306" spans="1:6" ht="25.5">
      <c r="A306" s="64" t="str">
        <f>'прил.5'!E190</f>
        <v>212012001Б</v>
      </c>
      <c r="B306" s="76" t="s">
        <v>12</v>
      </c>
      <c r="C306" s="19" t="s">
        <v>13</v>
      </c>
      <c r="D306" s="27">
        <f>'прил.5'!H190</f>
        <v>1500</v>
      </c>
      <c r="E306" s="27">
        <f>'прил.5'!I190</f>
        <v>1500</v>
      </c>
      <c r="F306" s="27">
        <f>'прил.5'!J190</f>
        <v>1500</v>
      </c>
    </row>
    <row r="307" spans="1:6" ht="12.75">
      <c r="A307" s="64" t="str">
        <f>'прил.5'!E191</f>
        <v>2120120001</v>
      </c>
      <c r="B307" s="76"/>
      <c r="C307" s="84" t="str">
        <f>'прил.5'!G191</f>
        <v>Проведение анализов качества питьевой воды</v>
      </c>
      <c r="D307" s="27">
        <f>D308</f>
        <v>130</v>
      </c>
      <c r="E307" s="27">
        <f>E308</f>
        <v>200</v>
      </c>
      <c r="F307" s="27">
        <f>F308</f>
        <v>200</v>
      </c>
    </row>
    <row r="308" spans="1:6" ht="25.5">
      <c r="A308" s="64" t="str">
        <f>'прил.5'!E192</f>
        <v>2120120001</v>
      </c>
      <c r="B308" s="76" t="s">
        <v>12</v>
      </c>
      <c r="C308" s="19" t="s">
        <v>13</v>
      </c>
      <c r="D308" s="27">
        <f>'прил.5'!H192</f>
        <v>130</v>
      </c>
      <c r="E308" s="27">
        <f>'прил.5'!I192</f>
        <v>200</v>
      </c>
      <c r="F308" s="27">
        <f>'прил.5'!J192</f>
        <v>200</v>
      </c>
    </row>
    <row r="309" spans="1:11" ht="12.75">
      <c r="A309" s="167">
        <f>'прил.5'!E206</f>
        <v>2130000000</v>
      </c>
      <c r="B309" s="168"/>
      <c r="C309" s="169" t="str">
        <f>'прил.5'!G206</f>
        <v>Подпрограмма "Благоустройство территории"</v>
      </c>
      <c r="D309" s="26">
        <f>D310+D328+D320+D322+D326+D324+D312+D314+D316+D318</f>
        <v>7795.845</v>
      </c>
      <c r="E309" s="26">
        <f>E310+E328+E320+E322+E326+E324+E312+E314+E316+E318</f>
        <v>4440</v>
      </c>
      <c r="F309" s="26">
        <f>F310+F328+F320+F322+F326+F324+F312+F314+F316+F318</f>
        <v>4490</v>
      </c>
      <c r="G309" s="26" t="e">
        <f>G310+G328+G320+#REF!+#REF!</f>
        <v>#REF!</v>
      </c>
      <c r="H309" s="26" t="e">
        <f>H310+H328+H320+#REF!+#REF!</f>
        <v>#REF!</v>
      </c>
      <c r="I309" s="26" t="e">
        <f>I310+I328+I320+#REF!+#REF!</f>
        <v>#REF!</v>
      </c>
      <c r="J309" s="26" t="e">
        <f>J310+J328+J320+#REF!+#REF!</f>
        <v>#REF!</v>
      </c>
      <c r="K309" s="26" t="e">
        <f>K310+K328+K320+#REF!+#REF!</f>
        <v>#REF!</v>
      </c>
    </row>
    <row r="310" spans="1:6" ht="12.75">
      <c r="A310" s="65" t="str">
        <f>'прил.5'!E207</f>
        <v>213012001Б</v>
      </c>
      <c r="B310" s="76"/>
      <c r="C310" s="84" t="str">
        <f>'прил.5'!G207</f>
        <v>Содержание мест захоронения</v>
      </c>
      <c r="D310" s="27">
        <f>D311</f>
        <v>768.765</v>
      </c>
      <c r="E310" s="27">
        <f>E311</f>
        <v>790</v>
      </c>
      <c r="F310" s="27">
        <f>F311</f>
        <v>790</v>
      </c>
    </row>
    <row r="311" spans="1:6" ht="25.5">
      <c r="A311" s="69" t="str">
        <f>'прил.5'!E208</f>
        <v>213012001Б</v>
      </c>
      <c r="B311" s="76" t="s">
        <v>12</v>
      </c>
      <c r="C311" s="84" t="str">
        <f>'прил.5'!G208</f>
        <v>Закупка товаров, работ и услуг для государственных (муниципальных) нужд</v>
      </c>
      <c r="D311" s="27">
        <f>'прил.5'!H208</f>
        <v>768.765</v>
      </c>
      <c r="E311" s="27">
        <f>'прил.5'!I208</f>
        <v>790</v>
      </c>
      <c r="F311" s="27">
        <f>'прил.5'!J208</f>
        <v>790</v>
      </c>
    </row>
    <row r="312" spans="1:6" ht="46.5" customHeight="1">
      <c r="A312" s="69">
        <f>'прил.5'!E209</f>
        <v>2130119002</v>
      </c>
      <c r="B312" s="76"/>
      <c r="C312" s="84" t="str">
        <f>'прил.5'!G209</f>
        <v>Благоустройство кладбища урочище Бобово поселка Спирово Спировского муниципального округа Тверской области – II этап за счёт средств областного бюджета</v>
      </c>
      <c r="D312" s="27">
        <f>D313</f>
        <v>956.14</v>
      </c>
      <c r="E312" s="27">
        <f>E313</f>
        <v>0</v>
      </c>
      <c r="F312" s="27">
        <f>F313</f>
        <v>0</v>
      </c>
    </row>
    <row r="313" spans="1:6" ht="25.5">
      <c r="A313" s="69">
        <f>'прил.5'!E210</f>
        <v>2130119002</v>
      </c>
      <c r="B313" s="76" t="s">
        <v>12</v>
      </c>
      <c r="C313" s="84" t="str">
        <f>'прил.5'!G210</f>
        <v>Закупка товаров, работ и услуг для государственных (муниципальных) нужд</v>
      </c>
      <c r="D313" s="27">
        <f>'прил.5'!H210</f>
        <v>956.14</v>
      </c>
      <c r="E313" s="27">
        <f>'прил.5'!I210</f>
        <v>0</v>
      </c>
      <c r="F313" s="27">
        <f>'прил.5'!J210</f>
        <v>0</v>
      </c>
    </row>
    <row r="314" spans="1:6" ht="51">
      <c r="A314" s="69">
        <f>'прил.5'!E211</f>
        <v>2130119003</v>
      </c>
      <c r="B314" s="76"/>
      <c r="C314" s="84" t="str">
        <f>'прил.5'!G211</f>
        <v>Обустройство площадок ТКО на территории д. Ососье, д.Ямное, д.Аржаное, д.Тарасово, д.Бережки, д.Большая Богданиха, с. Козлово, д.Никулино Спировского муниципального округа Тверской области за счёт средств областного бюджета</v>
      </c>
      <c r="D314" s="27">
        <f>'прил.5'!H211</f>
        <v>711</v>
      </c>
      <c r="E314" s="27">
        <f>'прил.5'!I209</f>
        <v>0</v>
      </c>
      <c r="F314" s="27">
        <f>'прил.5'!J209</f>
        <v>0</v>
      </c>
    </row>
    <row r="315" spans="1:6" ht="25.5">
      <c r="A315" s="69">
        <f>'прил.5'!E212</f>
        <v>2130119003</v>
      </c>
      <c r="B315" s="76" t="s">
        <v>12</v>
      </c>
      <c r="C315" s="84" t="str">
        <f>'прил.5'!G212</f>
        <v>Закупка товаров, работ и услуг для государственных (муниципальных) нужд</v>
      </c>
      <c r="D315" s="27">
        <f>'прил.5'!H212</f>
        <v>711</v>
      </c>
      <c r="E315" s="27">
        <f>'прил.5'!I210</f>
        <v>0</v>
      </c>
      <c r="F315" s="27">
        <f>'прил.5'!J210</f>
        <v>0</v>
      </c>
    </row>
    <row r="316" spans="1:6" ht="38.25">
      <c r="A316" s="69">
        <f>'прил.5'!E213</f>
        <v>2130119005</v>
      </c>
      <c r="B316" s="76"/>
      <c r="C316" s="84" t="str">
        <f>'прил.5'!G213</f>
        <v>Обустройство площадок ТКО на территории п. Спирово Спировского муниципального округа Тверской области за счёт средств областного бюджета</v>
      </c>
      <c r="D316" s="27">
        <f>'прил.5'!H213</f>
        <v>635.524</v>
      </c>
      <c r="E316" s="27">
        <f>'прил.5'!I211</f>
        <v>0</v>
      </c>
      <c r="F316" s="27">
        <f>'прил.5'!J211</f>
        <v>0</v>
      </c>
    </row>
    <row r="317" spans="1:6" ht="25.5">
      <c r="A317" s="69">
        <f>'прил.5'!E214</f>
        <v>2130119005</v>
      </c>
      <c r="B317" s="76" t="s">
        <v>12</v>
      </c>
      <c r="C317" s="84" t="str">
        <f>'прил.5'!G214</f>
        <v>Закупка товаров, работ и услуг для государственных (муниципальных) нужд</v>
      </c>
      <c r="D317" s="27">
        <f>'прил.5'!H214</f>
        <v>635.524</v>
      </c>
      <c r="E317" s="27">
        <f>'прил.5'!I212</f>
        <v>0</v>
      </c>
      <c r="F317" s="27">
        <f>'прил.5'!J212</f>
        <v>0</v>
      </c>
    </row>
    <row r="318" spans="1:6" ht="41.25" customHeight="1">
      <c r="A318" s="187" t="str">
        <f>'прил.5'!E283</f>
        <v>2130119004</v>
      </c>
      <c r="B318" s="76"/>
      <c r="C318" s="84" t="str">
        <f>'прил.5'!G283</f>
        <v>Обустройство спортивной площадки с Выдропужск Спировского муниципального округа Тверской области за счёт средств областного бюджета</v>
      </c>
      <c r="D318" s="27">
        <f>D319</f>
        <v>807.802</v>
      </c>
      <c r="E318" s="27">
        <f>E319</f>
        <v>0</v>
      </c>
      <c r="F318" s="27">
        <f>F319</f>
        <v>0</v>
      </c>
    </row>
    <row r="319" spans="1:6" ht="25.5">
      <c r="A319" s="187" t="str">
        <f>'прил.5'!E284</f>
        <v>2130119004</v>
      </c>
      <c r="B319" s="76" t="s">
        <v>12</v>
      </c>
      <c r="C319" s="84" t="str">
        <f>'прил.5'!G284</f>
        <v>Закупка товаров, работ и услуг для государственных (муниципальных) нужд</v>
      </c>
      <c r="D319" s="27">
        <f>'прил.5'!H284</f>
        <v>807.802</v>
      </c>
      <c r="E319" s="27">
        <f>'прил.5'!I284</f>
        <v>0</v>
      </c>
      <c r="F319" s="27">
        <f>'прил.5'!J284</f>
        <v>0</v>
      </c>
    </row>
    <row r="320" spans="1:6" ht="39.75" customHeight="1">
      <c r="A320" s="65" t="str">
        <f>'прил.5'!E215</f>
        <v>21301S9002</v>
      </c>
      <c r="B320" s="76"/>
      <c r="C320" s="84" t="str">
        <f>'прил.5'!G215</f>
        <v>Благоустройство кладбища урочище Бобово поселка Спирово Спировского муниципального округа Тверской области – II этап за счёт средств бюджета муниципального округа </v>
      </c>
      <c r="D320" s="27">
        <f>D321</f>
        <v>686.14</v>
      </c>
      <c r="E320" s="27">
        <f>E321</f>
        <v>500</v>
      </c>
      <c r="F320" s="27">
        <f>F321</f>
        <v>500</v>
      </c>
    </row>
    <row r="321" spans="1:11" ht="25.5">
      <c r="A321" s="65" t="str">
        <f>'прил.5'!E216</f>
        <v>21301S9002</v>
      </c>
      <c r="B321" s="76" t="s">
        <v>12</v>
      </c>
      <c r="C321" s="84" t="str">
        <f>'прил.5'!G216</f>
        <v>Закупка товаров, работ и услуг для государственных (муниципальных) нужд</v>
      </c>
      <c r="D321" s="27">
        <f>'прил.5'!H216</f>
        <v>686.14</v>
      </c>
      <c r="E321" s="27">
        <f>'прил.5'!I216</f>
        <v>500</v>
      </c>
      <c r="F321" s="27">
        <f>'прил.5'!J216</f>
        <v>500</v>
      </c>
      <c r="G321" s="27">
        <f>'прил.5'!K216</f>
        <v>0</v>
      </c>
      <c r="H321" s="27">
        <f>'прил.5'!L216</f>
        <v>0</v>
      </c>
      <c r="I321" s="27">
        <f>'прил.5'!M216</f>
        <v>0</v>
      </c>
      <c r="J321" s="27">
        <f>'прил.5'!N216</f>
        <v>0</v>
      </c>
      <c r="K321" s="27">
        <f>'прил.5'!O216</f>
        <v>0</v>
      </c>
    </row>
    <row r="322" spans="1:11" ht="56.25" customHeight="1">
      <c r="A322" s="65" t="str">
        <f>'прил.5'!E217</f>
        <v>21301S9003</v>
      </c>
      <c r="B322" s="76"/>
      <c r="C322" s="84" t="str">
        <f>'прил.5'!G217</f>
        <v>Обустройство площадок ТКО на территории д. Ососье, д.Ямное, д.Аржаное, д.Тарасово, д.Бережки, д.Большая Богданиха, с. Козлово, д.Никулино Спировского муниципального округа Тверской области за счёт средств бюджета муниципального округа</v>
      </c>
      <c r="D322" s="27">
        <f>'прил.5'!H217</f>
        <v>94.008</v>
      </c>
      <c r="E322" s="27">
        <f>'прил.5'!I217</f>
        <v>0</v>
      </c>
      <c r="F322" s="27">
        <f>'прил.5'!J217</f>
        <v>0</v>
      </c>
      <c r="G322" s="188"/>
      <c r="H322" s="188"/>
      <c r="I322" s="188"/>
      <c r="J322" s="188"/>
      <c r="K322" s="188"/>
    </row>
    <row r="323" spans="1:11" ht="24.75" customHeight="1">
      <c r="A323" s="65" t="str">
        <f>'прил.5'!E218</f>
        <v>21301S9003</v>
      </c>
      <c r="B323" s="76" t="s">
        <v>12</v>
      </c>
      <c r="C323" s="84" t="str">
        <f>'прил.5'!G218</f>
        <v>Закупка товаров, работ и услуг для государственных (муниципальных) нужд</v>
      </c>
      <c r="D323" s="27">
        <f>'прил.5'!H218</f>
        <v>94.008</v>
      </c>
      <c r="E323" s="27">
        <f>'прил.5'!I218</f>
        <v>0</v>
      </c>
      <c r="F323" s="27">
        <f>'прил.5'!J218</f>
        <v>0</v>
      </c>
      <c r="G323" s="188"/>
      <c r="H323" s="188"/>
      <c r="I323" s="188"/>
      <c r="J323" s="188"/>
      <c r="K323" s="188"/>
    </row>
    <row r="324" spans="1:11" ht="41.25" customHeight="1">
      <c r="A324" s="64" t="str">
        <f>'прил.5'!E285</f>
        <v>21301S9004</v>
      </c>
      <c r="B324" s="76"/>
      <c r="C324" s="84" t="str">
        <f>'прил.5'!G285</f>
        <v>Обустройство спортивной площадки с Выдропужск Спировского муниципального округа Тверской области за счёт средств бюджета муниципального округа</v>
      </c>
      <c r="D324" s="27">
        <f>D325</f>
        <v>86.978</v>
      </c>
      <c r="E324" s="27">
        <f>E325</f>
        <v>0</v>
      </c>
      <c r="F324" s="27">
        <f>F325</f>
        <v>0</v>
      </c>
      <c r="G324" s="188"/>
      <c r="H324" s="188"/>
      <c r="I324" s="188"/>
      <c r="J324" s="188"/>
      <c r="K324" s="188"/>
    </row>
    <row r="325" spans="1:11" ht="24.75" customHeight="1">
      <c r="A325" s="64" t="str">
        <f>'прил.5'!E286</f>
        <v>21301S9004</v>
      </c>
      <c r="B325" s="76" t="s">
        <v>12</v>
      </c>
      <c r="C325" s="84" t="str">
        <f>'прил.5'!G286</f>
        <v>Закупка товаров, работ и услуг для государственных (муниципальных) нужд</v>
      </c>
      <c r="D325" s="27">
        <f>'прил.5'!H286</f>
        <v>86.978</v>
      </c>
      <c r="E325" s="27">
        <f>'прил.5'!I286</f>
        <v>0</v>
      </c>
      <c r="F325" s="27">
        <f>'прил.5'!J286</f>
        <v>0</v>
      </c>
      <c r="G325" s="188"/>
      <c r="H325" s="188"/>
      <c r="I325" s="188"/>
      <c r="J325" s="188"/>
      <c r="K325" s="188"/>
    </row>
    <row r="326" spans="1:11" ht="42" customHeight="1">
      <c r="A326" s="65" t="str">
        <f>'прил.5'!E219</f>
        <v>21301S9005</v>
      </c>
      <c r="B326" s="76"/>
      <c r="C326" s="84" t="str">
        <f>'прил.5'!G219</f>
        <v>Обустройство площадок ТКО на территории п. Спирово Спировского муниципального округа Тверской области за счёт средств бюджета муниципального округа</v>
      </c>
      <c r="D326" s="27">
        <f>'прил.5'!H219</f>
        <v>67.836</v>
      </c>
      <c r="E326" s="27">
        <f>'прил.5'!I219</f>
        <v>0</v>
      </c>
      <c r="F326" s="27">
        <f>'прил.5'!J219</f>
        <v>0</v>
      </c>
      <c r="G326" s="188"/>
      <c r="H326" s="188"/>
      <c r="I326" s="188"/>
      <c r="J326" s="188"/>
      <c r="K326" s="188"/>
    </row>
    <row r="327" spans="1:11" ht="43.5" customHeight="1">
      <c r="A327" s="65" t="str">
        <f>'прил.5'!E220</f>
        <v>21301S9005</v>
      </c>
      <c r="B327" s="76" t="s">
        <v>12</v>
      </c>
      <c r="C327" s="84" t="str">
        <f>'прил.5'!G220</f>
        <v>Закупка товаров, работ и услуг для государственных (муниципальных) нужд</v>
      </c>
      <c r="D327" s="27">
        <f>'прил.5'!H220</f>
        <v>67.836</v>
      </c>
      <c r="E327" s="27">
        <f>'прил.5'!I220</f>
        <v>0</v>
      </c>
      <c r="F327" s="27">
        <f>'прил.5'!J220</f>
        <v>0</v>
      </c>
      <c r="G327" s="188"/>
      <c r="H327" s="188"/>
      <c r="I327" s="188"/>
      <c r="J327" s="188"/>
      <c r="K327" s="188"/>
    </row>
    <row r="328" spans="1:6" ht="12.75">
      <c r="A328" s="65" t="str">
        <f>'прил.5'!E221</f>
        <v>213012002Б</v>
      </c>
      <c r="B328" s="76"/>
      <c r="C328" s="84" t="str">
        <f>'прил.5'!G221</f>
        <v>Содержание прочих объектов благоустройства</v>
      </c>
      <c r="D328" s="27">
        <f>D329</f>
        <v>2981.652</v>
      </c>
      <c r="E328" s="27">
        <f>E329</f>
        <v>3150</v>
      </c>
      <c r="F328" s="27">
        <f>F329</f>
        <v>3200</v>
      </c>
    </row>
    <row r="329" spans="1:11" ht="25.5">
      <c r="A329" s="65" t="str">
        <f>'прил.5'!E222</f>
        <v>213012002Б</v>
      </c>
      <c r="B329" s="76" t="s">
        <v>12</v>
      </c>
      <c r="C329" s="84" t="str">
        <f>'прил.5'!G222</f>
        <v>Закупка товаров, работ и услуг для государственных (муниципальных) нужд</v>
      </c>
      <c r="D329" s="27">
        <f>'прил.5'!H222</f>
        <v>2981.652</v>
      </c>
      <c r="E329" s="27">
        <f>'прил.5'!I222</f>
        <v>3150</v>
      </c>
      <c r="F329" s="27">
        <f>'прил.5'!J222</f>
        <v>3200</v>
      </c>
      <c r="G329" s="27">
        <f>'прил.5'!K222</f>
        <v>0</v>
      </c>
      <c r="H329" s="27">
        <f>'прил.5'!L222</f>
        <v>0</v>
      </c>
      <c r="I329" s="27">
        <f>'прил.5'!M222</f>
        <v>0</v>
      </c>
      <c r="J329" s="27">
        <f>'прил.5'!N222</f>
        <v>0</v>
      </c>
      <c r="K329" s="27">
        <f>'прил.5'!O222</f>
        <v>0</v>
      </c>
    </row>
    <row r="330" spans="1:6" ht="51" customHeight="1">
      <c r="A330" s="64" t="str">
        <f>'прил.5'!E318</f>
        <v>2200000000</v>
      </c>
      <c r="B330" s="76"/>
      <c r="C330" s="85" t="str">
        <f>'прил.5'!G318</f>
        <v>Муниципальная программа Спировского муниципального округа Тверской области "Развитие малого и среднего предпринимательства на территории Спировского муниципального округа Тверской области" на 2022-2027 годы</v>
      </c>
      <c r="D330" s="25">
        <f aca="true" t="shared" si="17" ref="D330:F332">D331</f>
        <v>20.52</v>
      </c>
      <c r="E330" s="25">
        <f t="shared" si="17"/>
        <v>20.52</v>
      </c>
      <c r="F330" s="25">
        <f t="shared" si="17"/>
        <v>20.52</v>
      </c>
    </row>
    <row r="331" spans="1:6" ht="38.25">
      <c r="A331" s="165" t="str">
        <f>'прил.5'!E319</f>
        <v>2210000000</v>
      </c>
      <c r="B331" s="168"/>
      <c r="C331" s="169" t="str">
        <f>'прил.5'!G319</f>
        <v>Подпрограмма"Поддержка и развитие малого и среднего предпринимательства в Спировском муниципальном округе Тверской области"</v>
      </c>
      <c r="D331" s="26">
        <f t="shared" si="17"/>
        <v>20.52</v>
      </c>
      <c r="E331" s="26">
        <f t="shared" si="17"/>
        <v>20.52</v>
      </c>
      <c r="F331" s="26">
        <f t="shared" si="17"/>
        <v>20.52</v>
      </c>
    </row>
    <row r="332" spans="1:6" ht="25.5">
      <c r="A332" s="64" t="str">
        <f>'прил.5'!E320</f>
        <v>221012001Г</v>
      </c>
      <c r="B332" s="76"/>
      <c r="C332" s="84" t="str">
        <f>'прил.5'!G320</f>
        <v>Обеспечение деятельности инфраструктуры Делового информационного центра</v>
      </c>
      <c r="D332" s="27">
        <f t="shared" si="17"/>
        <v>20.52</v>
      </c>
      <c r="E332" s="27">
        <f t="shared" si="17"/>
        <v>20.52</v>
      </c>
      <c r="F332" s="27">
        <f t="shared" si="17"/>
        <v>20.52</v>
      </c>
    </row>
    <row r="333" spans="1:6" ht="25.5">
      <c r="A333" s="64" t="str">
        <f>'прил.5'!E321</f>
        <v>221012001Г</v>
      </c>
      <c r="B333" s="76" t="s">
        <v>16</v>
      </c>
      <c r="C333" s="84" t="str">
        <f>'прил.5'!G321</f>
        <v>Предоставление субсидий  бюджетным, автономным учреждениям и иным некоммерческим организациям</v>
      </c>
      <c r="D333" s="27">
        <f>'прил.5'!H321</f>
        <v>20.52</v>
      </c>
      <c r="E333" s="27">
        <f>'прил.5'!I321</f>
        <v>20.52</v>
      </c>
      <c r="F333" s="27">
        <f>'прил.5'!J321</f>
        <v>20.52</v>
      </c>
    </row>
    <row r="334" spans="1:6" ht="53.25" customHeight="1">
      <c r="A334" s="172" t="str">
        <f>'прил.5'!E120</f>
        <v>2300000000</v>
      </c>
      <c r="B334" s="173"/>
      <c r="C334" s="85" t="str">
        <f>'прил.5'!G120</f>
        <v>Муниципальная программа Спировского муниципального округа Тверской области "Профилактика терроризма и экстремизма на территории Спировского муниципального округа Тверской области" на 2022-2027 годы</v>
      </c>
      <c r="D334" s="25">
        <f>D335+D338</f>
        <v>2841.733</v>
      </c>
      <c r="E334" s="25">
        <f>E335+E338</f>
        <v>725</v>
      </c>
      <c r="F334" s="25">
        <f>F335+F338</f>
        <v>10</v>
      </c>
    </row>
    <row r="335" spans="1:6" ht="27.75" customHeight="1">
      <c r="A335" s="165" t="str">
        <f>'прил.5'!E121</f>
        <v>2320000000</v>
      </c>
      <c r="B335" s="168"/>
      <c r="C335" s="169" t="str">
        <f>'прил.5'!G124</f>
        <v>Подпрограмма "Профилактика терроризма на территории Спировского муниципального округа"  </v>
      </c>
      <c r="D335" s="26">
        <f aca="true" t="shared" si="18" ref="D335:F336">D336</f>
        <v>5</v>
      </c>
      <c r="E335" s="26">
        <f t="shared" si="18"/>
        <v>5</v>
      </c>
      <c r="F335" s="26">
        <f t="shared" si="18"/>
        <v>5</v>
      </c>
    </row>
    <row r="336" spans="1:6" ht="43.5" customHeight="1">
      <c r="A336" s="165" t="str">
        <f>'прил.5'!E122</f>
        <v>2320220001</v>
      </c>
      <c r="B336" s="168"/>
      <c r="C336" s="84" t="str">
        <f>'прил.5'!G122</f>
        <v>Разработка и распространение информационно- пропагандисткой продукции по профилактике экстремизма среди населения Спировского муниципального округа</v>
      </c>
      <c r="D336" s="71">
        <f t="shared" si="18"/>
        <v>5</v>
      </c>
      <c r="E336" s="71">
        <f t="shared" si="18"/>
        <v>5</v>
      </c>
      <c r="F336" s="71">
        <f t="shared" si="18"/>
        <v>5</v>
      </c>
    </row>
    <row r="337" spans="1:6" ht="27.75" customHeight="1">
      <c r="A337" s="165" t="str">
        <f>'прил.5'!E123</f>
        <v>2320220001</v>
      </c>
      <c r="B337" s="168" t="s">
        <v>12</v>
      </c>
      <c r="C337" s="84" t="str">
        <f>'прил.5'!G126</f>
        <v>Закупка товаров, работ и услуг для государственных (муниципальных) нужд</v>
      </c>
      <c r="D337" s="71">
        <f>'прил.5'!H123</f>
        <v>5</v>
      </c>
      <c r="E337" s="71">
        <f>'прил.5'!I123</f>
        <v>5</v>
      </c>
      <c r="F337" s="71">
        <f>'прил.5'!J123</f>
        <v>5</v>
      </c>
    </row>
    <row r="338" spans="1:6" ht="39.75" customHeight="1">
      <c r="A338" s="165" t="str">
        <f>'прил.5'!E124</f>
        <v>2330000000</v>
      </c>
      <c r="B338" s="168"/>
      <c r="C338" s="169" t="str">
        <f>'прил.5'!G124</f>
        <v>Подпрограмма "Профилактика терроризма на территории Спировского муниципального округа"  </v>
      </c>
      <c r="D338" s="26">
        <f>D339+D341+D343+D345+D347</f>
        <v>2836.733</v>
      </c>
      <c r="E338" s="26">
        <f>E339+E341+E343+E345+E347</f>
        <v>720</v>
      </c>
      <c r="F338" s="26">
        <f>F339+F341+F343+F345+F347</f>
        <v>5</v>
      </c>
    </row>
    <row r="339" spans="1:6" ht="38.25">
      <c r="A339" s="64" t="str">
        <f>'прил.5'!E125</f>
        <v>2330120005</v>
      </c>
      <c r="B339" s="76"/>
      <c r="C339" s="84" t="str">
        <f>'прил.5'!G125</f>
        <v>Повышение квалификации муниципальных служащих и иных работников, ответственных за обеспечение АТЗ, по направлению противодействие распространению экстремизма и терроризма</v>
      </c>
      <c r="D339" s="27">
        <f>D340</f>
        <v>15</v>
      </c>
      <c r="E339" s="27">
        <f>E340</f>
        <v>15</v>
      </c>
      <c r="F339" s="27">
        <f>F340</f>
        <v>0</v>
      </c>
    </row>
    <row r="340" spans="1:6" ht="25.5">
      <c r="A340" s="64" t="str">
        <f>'прил.5'!E126</f>
        <v>2330120005</v>
      </c>
      <c r="B340" s="76" t="s">
        <v>12</v>
      </c>
      <c r="C340" s="84" t="str">
        <f>'прил.5'!G126</f>
        <v>Закупка товаров, работ и услуг для государственных (муниципальных) нужд</v>
      </c>
      <c r="D340" s="27">
        <f>'прил.5'!H126</f>
        <v>15</v>
      </c>
      <c r="E340" s="27">
        <f>'прил.5'!I126</f>
        <v>15</v>
      </c>
      <c r="F340" s="27">
        <f>'прил.5'!J126</f>
        <v>0</v>
      </c>
    </row>
    <row r="341" spans="1:6" ht="54.75" customHeight="1">
      <c r="A341" s="64" t="str">
        <f>'прил.5'!E127</f>
        <v>2330120007</v>
      </c>
      <c r="B341" s="76"/>
      <c r="C341" s="84" t="str">
        <f>'прил.5'!G127</f>
        <v>Разработка, изготовление и распространение в местах массового пребывания людей информационных материалов (листовок, памяток) по вопросам противодействия терроризму и экстремизму, памяток для мигрантов по соблюдению общепринятых правил и норм поведения</v>
      </c>
      <c r="D341" s="27">
        <f>D342</f>
        <v>5</v>
      </c>
      <c r="E341" s="27">
        <f>E342</f>
        <v>5</v>
      </c>
      <c r="F341" s="27">
        <f>F342</f>
        <v>5</v>
      </c>
    </row>
    <row r="342" spans="1:6" ht="25.5">
      <c r="A342" s="64" t="str">
        <f>'прил.5'!E128</f>
        <v>2330120007</v>
      </c>
      <c r="B342" s="76" t="s">
        <v>12</v>
      </c>
      <c r="C342" s="84" t="str">
        <f>'прил.5'!G128</f>
        <v>Закупка товаров, работ и услуг для государственных (муниципальных) нужд</v>
      </c>
      <c r="D342" s="27">
        <f>'прил.5'!H128</f>
        <v>5</v>
      </c>
      <c r="E342" s="27">
        <f>'прил.5'!I128</f>
        <v>5</v>
      </c>
      <c r="F342" s="27">
        <f>'прил.5'!J128</f>
        <v>5</v>
      </c>
    </row>
    <row r="343" spans="1:6" ht="12.75">
      <c r="A343" s="64" t="str">
        <f>'прил.5'!E129</f>
        <v>2330320004</v>
      </c>
      <c r="B343" s="76"/>
      <c r="C343" s="84" t="str">
        <f>'прил.5'!G129</f>
        <v>Обеспечение безопасности объектов транспортной инфраструктуры</v>
      </c>
      <c r="D343" s="27">
        <f>D344</f>
        <v>370</v>
      </c>
      <c r="E343" s="27">
        <f>E344</f>
        <v>0</v>
      </c>
      <c r="F343" s="27">
        <f>F344</f>
        <v>0</v>
      </c>
    </row>
    <row r="344" spans="1:6" ht="25.5">
      <c r="A344" s="64" t="str">
        <f>'прил.5'!E130</f>
        <v>2330320004</v>
      </c>
      <c r="B344" s="76" t="s">
        <v>12</v>
      </c>
      <c r="C344" s="84" t="str">
        <f>'прил.5'!G130</f>
        <v>Закупка товаров, работ и услуг для государственных (муниципальных) нужд</v>
      </c>
      <c r="D344" s="27">
        <f>'прил.5'!H130</f>
        <v>370</v>
      </c>
      <c r="E344" s="27">
        <f>'прил.5'!I130</f>
        <v>0</v>
      </c>
      <c r="F344" s="27">
        <f>'прил.5'!J130</f>
        <v>0</v>
      </c>
    </row>
    <row r="345" spans="1:6" ht="25.5">
      <c r="A345" s="69">
        <f>'прил.5'!E436</f>
        <v>2330320002</v>
      </c>
      <c r="B345" s="76"/>
      <c r="C345" s="84" t="str">
        <f>'прил.5'!G436</f>
        <v>Обеспечение антитеррористической защищенности объектов образования</v>
      </c>
      <c r="D345" s="27">
        <f>D346</f>
        <v>1446.733</v>
      </c>
      <c r="E345" s="27">
        <f>E346</f>
        <v>0</v>
      </c>
      <c r="F345" s="27">
        <f>F346</f>
        <v>0</v>
      </c>
    </row>
    <row r="346" spans="1:6" ht="25.5">
      <c r="A346" s="69">
        <f>'прил.5'!E437</f>
        <v>2330320002</v>
      </c>
      <c r="B346" s="76" t="s">
        <v>16</v>
      </c>
      <c r="C346" s="84" t="str">
        <f>'прил.5'!G331</f>
        <v>Предоставление субсидий  бюджетным, автономным учреждениям и иным некоммерческим организациям</v>
      </c>
      <c r="D346" s="27">
        <f>'прил.5'!H437</f>
        <v>1446.733</v>
      </c>
      <c r="E346" s="27">
        <f>'прил.5'!I437</f>
        <v>0</v>
      </c>
      <c r="F346" s="27">
        <f>'прил.5'!J437</f>
        <v>0</v>
      </c>
    </row>
    <row r="347" spans="1:6" ht="25.5">
      <c r="A347" s="69">
        <f>'прил.5'!E307</f>
        <v>2330320003</v>
      </c>
      <c r="B347" s="76"/>
      <c r="C347" s="84" t="str">
        <f>'прил.5'!G307</f>
        <v>Обеспечение антитеррористической защищенности объектов культуры</v>
      </c>
      <c r="D347" s="27">
        <f>D348</f>
        <v>1000</v>
      </c>
      <c r="E347" s="27">
        <f>E348</f>
        <v>700</v>
      </c>
      <c r="F347" s="27">
        <f>F348</f>
        <v>0</v>
      </c>
    </row>
    <row r="348" spans="1:6" ht="25.5">
      <c r="A348" s="69">
        <f>'прил.5'!E308</f>
        <v>2330320003</v>
      </c>
      <c r="B348" s="76" t="s">
        <v>12</v>
      </c>
      <c r="C348" s="84" t="str">
        <f>'прил.5'!G308</f>
        <v>Предоставление субсидий  бюджетным, автономным учреждениям и иным некоммерческим организациям</v>
      </c>
      <c r="D348" s="27">
        <f>'прил.5'!H308</f>
        <v>1000</v>
      </c>
      <c r="E348" s="27">
        <f>'прил.5'!I308</f>
        <v>700</v>
      </c>
      <c r="F348" s="27">
        <f>'прил.5'!J308</f>
        <v>0</v>
      </c>
    </row>
    <row r="349" spans="1:6" ht="30" customHeight="1">
      <c r="A349" s="191" t="str">
        <f>'прил.5'!E223</f>
        <v>2400000000</v>
      </c>
      <c r="B349" s="173"/>
      <c r="C349" s="85" t="str">
        <f>'прил.5'!G223</f>
        <v>Муниципальная программа Спировского муниципального округа "Формирование современной городской среды" на 2022-2027 годы</v>
      </c>
      <c r="D349" s="25">
        <f>D350+D353</f>
        <v>5818.411</v>
      </c>
      <c r="E349" s="25">
        <f>E350+E353</f>
        <v>0</v>
      </c>
      <c r="F349" s="25">
        <f>F350+F353</f>
        <v>0</v>
      </c>
    </row>
    <row r="350" spans="1:11" ht="25.5">
      <c r="A350" s="192" t="str">
        <f>'прил.5'!E224</f>
        <v>2410000000</v>
      </c>
      <c r="B350" s="168"/>
      <c r="C350" s="169" t="str">
        <f>'прил.5'!G224</f>
        <v>Подпрограмма "Благоустройство дворовых территорий поселка Спирово"</v>
      </c>
      <c r="D350" s="26">
        <f>D351</f>
        <v>4678.411</v>
      </c>
      <c r="E350" s="26">
        <f>E351</f>
        <v>0</v>
      </c>
      <c r="F350" s="26">
        <f>F351</f>
        <v>0</v>
      </c>
      <c r="G350" s="26">
        <f>G351+G354</f>
        <v>0</v>
      </c>
      <c r="H350" s="26">
        <f>H351+H354</f>
        <v>0</v>
      </c>
      <c r="I350" s="26">
        <f>I351+I354</f>
        <v>0</v>
      </c>
      <c r="J350" s="26">
        <f>J351+J354</f>
        <v>0</v>
      </c>
      <c r="K350" s="26">
        <f>K351+K354</f>
        <v>0</v>
      </c>
    </row>
    <row r="351" spans="1:11" ht="12.75">
      <c r="A351" s="187" t="str">
        <f>'прил.5'!E225</f>
        <v>241F255550</v>
      </c>
      <c r="B351" s="76"/>
      <c r="C351" s="84" t="str">
        <f>'прил.5'!G225</f>
        <v>Улучшение состояния дворовых территорий</v>
      </c>
      <c r="D351" s="27">
        <f>D352</f>
        <v>4678.411</v>
      </c>
      <c r="E351" s="27">
        <f aca="true" t="shared" si="19" ref="E351:K351">E352</f>
        <v>0</v>
      </c>
      <c r="F351" s="27">
        <f t="shared" si="19"/>
        <v>0</v>
      </c>
      <c r="G351" s="27">
        <f t="shared" si="19"/>
        <v>0</v>
      </c>
      <c r="H351" s="27">
        <f t="shared" si="19"/>
        <v>0</v>
      </c>
      <c r="I351" s="27">
        <f t="shared" si="19"/>
        <v>0</v>
      </c>
      <c r="J351" s="27">
        <f t="shared" si="19"/>
        <v>0</v>
      </c>
      <c r="K351" s="27">
        <f t="shared" si="19"/>
        <v>0</v>
      </c>
    </row>
    <row r="352" spans="1:6" ht="25.5">
      <c r="A352" s="187" t="str">
        <f>'прил.5'!E226</f>
        <v>241F255550</v>
      </c>
      <c r="B352" s="76" t="s">
        <v>12</v>
      </c>
      <c r="C352" s="84" t="str">
        <f>'прил.5'!G226</f>
        <v>Закупка товаров, работ и услуг для государственных (муниципальных) нужд</v>
      </c>
      <c r="D352" s="27">
        <f>'прил.5'!H226</f>
        <v>4678.411</v>
      </c>
      <c r="E352" s="27">
        <f>'прил.5'!I226</f>
        <v>0</v>
      </c>
      <c r="F352" s="27">
        <f>'прил.5'!J226</f>
        <v>0</v>
      </c>
    </row>
    <row r="353" spans="1:6" ht="24" customHeight="1">
      <c r="A353" s="192" t="str">
        <f>'прил.5'!E227</f>
        <v>2420000000</v>
      </c>
      <c r="B353" s="168"/>
      <c r="C353" s="169" t="str">
        <f>'прил.5'!G227</f>
        <v>Подпрограмма "Благоустройство муниципальных территорий общественного пользования поселка Спирово"</v>
      </c>
      <c r="D353" s="26">
        <f>D356+D354</f>
        <v>1140</v>
      </c>
      <c r="E353" s="26">
        <f>E356</f>
        <v>0</v>
      </c>
      <c r="F353" s="26">
        <f>F356</f>
        <v>0</v>
      </c>
    </row>
    <row r="354" spans="1:6" ht="24" customHeight="1">
      <c r="A354" s="192" t="str">
        <f>'прил.5'!E228</f>
        <v>2420111180</v>
      </c>
      <c r="B354" s="168"/>
      <c r="C354" s="84" t="str">
        <f>'прил.5'!G228</f>
        <v>Приобретение и установка детских игровых комплексов за счет средств областного бюджета</v>
      </c>
      <c r="D354" s="71">
        <f>D355</f>
        <v>1000</v>
      </c>
      <c r="E354" s="71">
        <f>E355</f>
        <v>0</v>
      </c>
      <c r="F354" s="71">
        <f>F355</f>
        <v>0</v>
      </c>
    </row>
    <row r="355" spans="1:11" ht="24" customHeight="1">
      <c r="A355" s="192" t="str">
        <f>'прил.5'!E229</f>
        <v>2420111180</v>
      </c>
      <c r="B355" s="168" t="s">
        <v>12</v>
      </c>
      <c r="C355" s="84" t="str">
        <f>'прил.5'!G229</f>
        <v>Закупка товаров, работ и услуг для государственных (муниципальных) нужд</v>
      </c>
      <c r="D355" s="71">
        <f>'прил.5'!H229</f>
        <v>1000</v>
      </c>
      <c r="E355" s="71">
        <f>'прил.5'!I229</f>
        <v>0</v>
      </c>
      <c r="F355" s="71">
        <f>'прил.5'!J229</f>
        <v>0</v>
      </c>
      <c r="G355" s="71">
        <f>'прил.5'!K229</f>
        <v>0</v>
      </c>
      <c r="H355" s="71">
        <f>'прил.5'!L229</f>
        <v>0</v>
      </c>
      <c r="I355" s="71">
        <f>'прил.5'!M229</f>
        <v>0</v>
      </c>
      <c r="J355" s="71">
        <f>'прил.5'!N229</f>
        <v>0</v>
      </c>
      <c r="K355" s="71">
        <f>'прил.5'!O229</f>
        <v>0</v>
      </c>
    </row>
    <row r="356" spans="1:6" ht="12.75">
      <c r="A356" s="187" t="str">
        <f>'прил.5'!E230</f>
        <v>2420120080</v>
      </c>
      <c r="B356" s="76"/>
      <c r="C356" s="84" t="str">
        <f>'прил.5'!G230</f>
        <v>Улучшение состояния территорий общественного пользования</v>
      </c>
      <c r="D356" s="27">
        <f>D357</f>
        <v>140</v>
      </c>
      <c r="E356" s="27">
        <f>E357</f>
        <v>0</v>
      </c>
      <c r="F356" s="27">
        <f>F357</f>
        <v>0</v>
      </c>
    </row>
    <row r="357" spans="1:6" ht="25.5">
      <c r="A357" s="187" t="str">
        <f>'прил.5'!E231</f>
        <v>2420120080</v>
      </c>
      <c r="B357" s="76" t="s">
        <v>12</v>
      </c>
      <c r="C357" s="84" t="str">
        <f>'прил.5'!G231</f>
        <v>Закупка товаров, работ и услуг для государственных (муниципальных) нужд</v>
      </c>
      <c r="D357" s="27">
        <f>'прил.5'!H231</f>
        <v>140</v>
      </c>
      <c r="E357" s="27">
        <f>'прил.5'!I231</f>
        <v>0</v>
      </c>
      <c r="F357" s="27">
        <f>'прил.5'!J231</f>
        <v>0</v>
      </c>
    </row>
    <row r="358" spans="1:11" ht="48.75" customHeight="1">
      <c r="A358" s="191" t="str">
        <f>'прил.5'!E93</f>
        <v>2500000000</v>
      </c>
      <c r="B358" s="173"/>
      <c r="C358" s="85" t="str">
        <f>'прил.5'!G93</f>
        <v>Муниципальная программа Спировского муниципального округа Тверской области "Обеспечение пожарной безопасности на территории Спировского муниципального округа и функционирования Единой дежурно-диспетчерской службы" на 2022-2027 годы</v>
      </c>
      <c r="D358" s="25">
        <f>D359+D364</f>
        <v>3635.147</v>
      </c>
      <c r="E358" s="25">
        <f aca="true" t="shared" si="20" ref="E358:K358">E359+E364</f>
        <v>3734.709</v>
      </c>
      <c r="F358" s="25">
        <f t="shared" si="20"/>
        <v>3734.709</v>
      </c>
      <c r="G358" s="27">
        <f t="shared" si="20"/>
        <v>0</v>
      </c>
      <c r="H358" s="27">
        <f t="shared" si="20"/>
        <v>0</v>
      </c>
      <c r="I358" s="27">
        <f t="shared" si="20"/>
        <v>0</v>
      </c>
      <c r="J358" s="27">
        <f t="shared" si="20"/>
        <v>0</v>
      </c>
      <c r="K358" s="27">
        <f t="shared" si="20"/>
        <v>0</v>
      </c>
    </row>
    <row r="359" spans="1:6" ht="25.5">
      <c r="A359" s="192" t="str">
        <f>'прил.5'!E94</f>
        <v>2510000000</v>
      </c>
      <c r="B359" s="168"/>
      <c r="C359" s="169" t="str">
        <f>'прил.5'!G94</f>
        <v>Подпрограмма "Обеспечение пожарной безопасности на территории Спировского муниципального округа"</v>
      </c>
      <c r="D359" s="26">
        <f>D360+D362</f>
        <v>1137.838</v>
      </c>
      <c r="E359" s="26">
        <f>E360+E362</f>
        <v>1237.4</v>
      </c>
      <c r="F359" s="26">
        <f>F360+F362</f>
        <v>1237.4</v>
      </c>
    </row>
    <row r="360" spans="1:6" ht="26.25" customHeight="1">
      <c r="A360" s="187" t="str">
        <f>'прил.5'!E95</f>
        <v>251012001Б</v>
      </c>
      <c r="B360" s="76"/>
      <c r="C360" s="84" t="str">
        <f>'прил.5'!G95</f>
        <v>Организация и проведение мероприятий по обеспечению пожарной безопасности населенных пунктов Спировского муниципального округа</v>
      </c>
      <c r="D360" s="27">
        <f>D361</f>
        <v>587.4</v>
      </c>
      <c r="E360" s="27">
        <f>E361</f>
        <v>587.4</v>
      </c>
      <c r="F360" s="27">
        <f>F361</f>
        <v>587.4</v>
      </c>
    </row>
    <row r="361" spans="1:6" ht="30" customHeight="1">
      <c r="A361" s="187" t="str">
        <f>'прил.5'!E96</f>
        <v>251012001Б</v>
      </c>
      <c r="B361" s="76" t="s">
        <v>12</v>
      </c>
      <c r="C361" s="84" t="str">
        <f>'прил.5'!G96</f>
        <v>Закупка товаров, работ и услуг для государственных (муниципальных) нужд</v>
      </c>
      <c r="D361" s="27">
        <f>'прил.5'!H96</f>
        <v>587.4</v>
      </c>
      <c r="E361" s="27">
        <f>'прил.5'!I96</f>
        <v>587.4</v>
      </c>
      <c r="F361" s="27">
        <f>'прил.5'!J96</f>
        <v>587.4</v>
      </c>
    </row>
    <row r="362" spans="1:6" ht="30" customHeight="1">
      <c r="A362" s="187" t="str">
        <f>'прил.5'!E97</f>
        <v>251012002Б</v>
      </c>
      <c r="B362" s="76"/>
      <c r="C362" s="84" t="str">
        <f>'прил.5'!G97</f>
        <v>Поддержание в состоянии постоянной готовности сил и средств добровольных пожарных команд</v>
      </c>
      <c r="D362" s="27">
        <f>D363</f>
        <v>550.438</v>
      </c>
      <c r="E362" s="27">
        <f>E363</f>
        <v>650</v>
      </c>
      <c r="F362" s="27">
        <f>F363</f>
        <v>650</v>
      </c>
    </row>
    <row r="363" spans="1:11" ht="27" customHeight="1">
      <c r="A363" s="187" t="str">
        <f>'прил.5'!E98</f>
        <v>251012002Б</v>
      </c>
      <c r="B363" s="76" t="s">
        <v>12</v>
      </c>
      <c r="C363" s="84" t="str">
        <f>'прил.5'!G98</f>
        <v>Закупка товаров, работ и услуг для государственных (муниципальных) нужд</v>
      </c>
      <c r="D363" s="27">
        <f>'прил.5'!H98</f>
        <v>550.438</v>
      </c>
      <c r="E363" s="27">
        <f>'прил.5'!I98</f>
        <v>650</v>
      </c>
      <c r="F363" s="27">
        <f>'прил.5'!J98</f>
        <v>650</v>
      </c>
      <c r="G363" s="27">
        <f>'прил.5'!K98</f>
        <v>0</v>
      </c>
      <c r="H363" s="27">
        <f>'прил.5'!L98</f>
        <v>0</v>
      </c>
      <c r="I363" s="27">
        <f>'прил.5'!M98</f>
        <v>0</v>
      </c>
      <c r="J363" s="27">
        <f>'прил.5'!N98</f>
        <v>0</v>
      </c>
      <c r="K363" s="27">
        <f>'прил.5'!O98</f>
        <v>0</v>
      </c>
    </row>
    <row r="364" spans="1:11" ht="15" customHeight="1">
      <c r="A364" s="192" t="str">
        <f>'прил.5'!E99</f>
        <v>2590000000</v>
      </c>
      <c r="B364" s="168"/>
      <c r="C364" s="169" t="str">
        <f>'прил.5'!G99</f>
        <v>Обеспечивающая подпрограмма</v>
      </c>
      <c r="D364" s="26">
        <f>D365</f>
        <v>2497.3089999999997</v>
      </c>
      <c r="E364" s="26">
        <f>E365</f>
        <v>2497.3089999999997</v>
      </c>
      <c r="F364" s="26">
        <f>F365</f>
        <v>2497.3089999999997</v>
      </c>
      <c r="G364" s="188"/>
      <c r="H364" s="188"/>
      <c r="I364" s="188"/>
      <c r="J364" s="188"/>
      <c r="K364" s="188"/>
    </row>
    <row r="365" spans="1:11" ht="27" customHeight="1">
      <c r="A365" s="187" t="str">
        <f>'прил.5'!E100</f>
        <v>259012001Д</v>
      </c>
      <c r="B365" s="76"/>
      <c r="C365" s="84" t="str">
        <f>'прил.5'!G100</f>
        <v>Расходы на содержание казённого учреждения "Единая дежурная диспетчерская служба Спировского муниципального округа"</v>
      </c>
      <c r="D365" s="27">
        <f>D366+D367</f>
        <v>2497.3089999999997</v>
      </c>
      <c r="E365" s="27">
        <f>E366+E367</f>
        <v>2497.3089999999997</v>
      </c>
      <c r="F365" s="27">
        <f>F366+F367</f>
        <v>2497.3089999999997</v>
      </c>
      <c r="G365" s="188"/>
      <c r="H365" s="188"/>
      <c r="I365" s="188"/>
      <c r="J365" s="188"/>
      <c r="K365" s="188"/>
    </row>
    <row r="366" spans="1:11" ht="52.5" customHeight="1">
      <c r="A366" s="187" t="str">
        <f>'прил.5'!E101</f>
        <v>259012001Д</v>
      </c>
      <c r="B366" s="76" t="s">
        <v>9</v>
      </c>
      <c r="C366" s="84" t="str">
        <f>'прил.5'!G101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D366" s="27">
        <f>'прил.5'!H101</f>
        <v>2370.97</v>
      </c>
      <c r="E366" s="27">
        <f>'прил.5'!I101</f>
        <v>2382.622</v>
      </c>
      <c r="F366" s="27">
        <f>'прил.5'!J101</f>
        <v>2382.622</v>
      </c>
      <c r="G366" s="188"/>
      <c r="H366" s="188"/>
      <c r="I366" s="188"/>
      <c r="J366" s="188"/>
      <c r="K366" s="188"/>
    </row>
    <row r="367" spans="1:11" ht="24.75" customHeight="1">
      <c r="A367" s="187" t="str">
        <f>'прил.5'!E102</f>
        <v>259012001Д</v>
      </c>
      <c r="B367" s="76" t="s">
        <v>12</v>
      </c>
      <c r="C367" s="84" t="str">
        <f>'прил.5'!G102</f>
        <v>Закупка товаров, работ и услуг для государственных (муниципальных) нужд</v>
      </c>
      <c r="D367" s="27">
        <f>'прил.5'!H102</f>
        <v>126.339</v>
      </c>
      <c r="E367" s="27">
        <f>'прил.5'!I102</f>
        <v>114.687</v>
      </c>
      <c r="F367" s="27">
        <f>'прил.5'!J102</f>
        <v>114.687</v>
      </c>
      <c r="G367" s="27">
        <f>'прил.5'!K102</f>
        <v>0</v>
      </c>
      <c r="H367" s="27">
        <f>'прил.5'!L102</f>
        <v>0</v>
      </c>
      <c r="I367" s="27">
        <f>'прил.5'!M102</f>
        <v>0</v>
      </c>
      <c r="J367" s="27">
        <f>'прил.5'!N102</f>
        <v>0</v>
      </c>
      <c r="K367" s="27">
        <f>'прил.5'!O102</f>
        <v>0</v>
      </c>
    </row>
    <row r="368" spans="1:11" ht="49.5" customHeight="1">
      <c r="A368" s="191" t="str">
        <f>'прил.5'!E131</f>
        <v>2600000000</v>
      </c>
      <c r="B368" s="173"/>
      <c r="C368" s="85" t="str">
        <f>'прил.5'!G131</f>
        <v>Муниципальная программа Спировского муниципального округа Тверской области "Профилактика безнадзорности и правонарушений несовершеннолетних на территории Спировского муниципального округа" на 2023-2028 годы</v>
      </c>
      <c r="D368" s="25">
        <f>D369+D374+D377+D380+D386+D383</f>
        <v>140</v>
      </c>
      <c r="E368" s="25">
        <f>E369+E374+E377+E380+E386+E383</f>
        <v>140</v>
      </c>
      <c r="F368" s="25">
        <f>F369+F374+F377+F380+F386+F383</f>
        <v>140</v>
      </c>
      <c r="G368" s="188"/>
      <c r="H368" s="188"/>
      <c r="I368" s="188"/>
      <c r="J368" s="188"/>
      <c r="K368" s="188"/>
    </row>
    <row r="369" spans="1:11" ht="33.75" customHeight="1">
      <c r="A369" s="192" t="str">
        <f>'прил.5'!E132</f>
        <v>2610000000</v>
      </c>
      <c r="B369" s="168"/>
      <c r="C369" s="169" t="str">
        <f>'прил.5'!G132</f>
        <v>Подпрограмма "Организационные мероприятия по предупреждению безнадзорности и правонарушений несовершеннолетних"</v>
      </c>
      <c r="D369" s="26">
        <f>D370+D372</f>
        <v>35</v>
      </c>
      <c r="E369" s="26">
        <f>E370+E372</f>
        <v>40</v>
      </c>
      <c r="F369" s="26">
        <f>F370+F372</f>
        <v>40</v>
      </c>
      <c r="G369" s="188"/>
      <c r="H369" s="188"/>
      <c r="I369" s="188"/>
      <c r="J369" s="188"/>
      <c r="K369" s="188"/>
    </row>
    <row r="370" spans="1:11" ht="36.75" customHeight="1">
      <c r="A370" s="69">
        <f>'прил.5'!E311</f>
        <v>2610120010</v>
      </c>
      <c r="B370" s="76"/>
      <c r="C370" s="84" t="str">
        <f>'прил.5'!G311</f>
        <v>Реализация на территории Спировского муниципального округа Тверской области проекта "Тренер" для подростков, состоящих на различных видах учёта, подростков, находящихся в группе риска </v>
      </c>
      <c r="D370" s="27">
        <f>D371</f>
        <v>30</v>
      </c>
      <c r="E370" s="27">
        <f aca="true" t="shared" si="21" ref="E370:K370">E371</f>
        <v>30</v>
      </c>
      <c r="F370" s="27">
        <f t="shared" si="21"/>
        <v>30</v>
      </c>
      <c r="G370" s="27">
        <f t="shared" si="21"/>
        <v>0</v>
      </c>
      <c r="H370" s="27">
        <f t="shared" si="21"/>
        <v>0</v>
      </c>
      <c r="I370" s="27">
        <f t="shared" si="21"/>
        <v>0</v>
      </c>
      <c r="J370" s="27">
        <f t="shared" si="21"/>
        <v>0</v>
      </c>
      <c r="K370" s="27">
        <f t="shared" si="21"/>
        <v>0</v>
      </c>
    </row>
    <row r="371" spans="1:11" ht="24.75" customHeight="1">
      <c r="A371" s="69">
        <f>'прил.5'!E312</f>
        <v>2610120010</v>
      </c>
      <c r="B371" s="77" t="s">
        <v>16</v>
      </c>
      <c r="C371" s="19" t="s">
        <v>5</v>
      </c>
      <c r="D371" s="27">
        <f>'прил.5'!H312</f>
        <v>30</v>
      </c>
      <c r="E371" s="27">
        <f>'прил.5'!I312</f>
        <v>30</v>
      </c>
      <c r="F371" s="27">
        <f>'прил.5'!J312</f>
        <v>30</v>
      </c>
      <c r="G371" s="188"/>
      <c r="H371" s="188"/>
      <c r="I371" s="188"/>
      <c r="J371" s="188"/>
      <c r="K371" s="188"/>
    </row>
    <row r="372" spans="1:11" ht="24.75" customHeight="1">
      <c r="A372" s="187" t="str">
        <f>'прил.5'!E133</f>
        <v>2610120011</v>
      </c>
      <c r="B372" s="76"/>
      <c r="C372" s="84" t="str">
        <f>'прил.5'!G133</f>
        <v>Разработка и изготовление информационных материалов (медиа контента) для несовершеннолетних, в том числе по безопасному использованию сети "Интернет" в целях предотвращения преступлений, совершаемых с её использованием как самими несовершеннолетними, так и в отношении их</v>
      </c>
      <c r="D372" s="27">
        <f>D373</f>
        <v>5</v>
      </c>
      <c r="E372" s="27">
        <f>E373</f>
        <v>10</v>
      </c>
      <c r="F372" s="27">
        <f>F373</f>
        <v>10</v>
      </c>
      <c r="G372" s="188"/>
      <c r="H372" s="188"/>
      <c r="I372" s="188"/>
      <c r="J372" s="188"/>
      <c r="K372" s="188"/>
    </row>
    <row r="373" spans="1:11" ht="24.75" customHeight="1">
      <c r="A373" s="192" t="str">
        <f>'прил.5'!E134</f>
        <v>2610120011</v>
      </c>
      <c r="B373" s="168" t="s">
        <v>12</v>
      </c>
      <c r="C373" s="84" t="str">
        <f>'прил.5'!G134</f>
        <v>Закупка товаров, работ и услуг для государственных (муниципальных) нужд</v>
      </c>
      <c r="D373" s="26">
        <f>'прил.5'!H134</f>
        <v>5</v>
      </c>
      <c r="E373" s="26">
        <f>'прил.5'!I134</f>
        <v>10</v>
      </c>
      <c r="F373" s="26">
        <f>'прил.5'!J134</f>
        <v>10</v>
      </c>
      <c r="G373" s="188"/>
      <c r="H373" s="188"/>
      <c r="I373" s="188"/>
      <c r="J373" s="188"/>
      <c r="K373" s="188"/>
    </row>
    <row r="374" spans="1:11" ht="24.75" customHeight="1">
      <c r="A374" s="167">
        <f>'прил.5'!E313</f>
        <v>2620000000</v>
      </c>
      <c r="B374" s="168"/>
      <c r="C374" s="169" t="str">
        <f>'прил.5'!G313</f>
        <v>Подпрограмма "Обеспечение условий для организации досуга несовершеннолетних"</v>
      </c>
      <c r="D374" s="26">
        <f aca="true" t="shared" si="22" ref="D374:F375">D375</f>
        <v>20</v>
      </c>
      <c r="E374" s="26">
        <f t="shared" si="22"/>
        <v>20</v>
      </c>
      <c r="F374" s="26">
        <f t="shared" si="22"/>
        <v>20</v>
      </c>
      <c r="G374" s="188"/>
      <c r="H374" s="188"/>
      <c r="I374" s="188"/>
      <c r="J374" s="188"/>
      <c r="K374" s="188"/>
    </row>
    <row r="375" spans="1:11" ht="24.75" customHeight="1">
      <c r="A375" s="69">
        <f>'прил.5'!E314</f>
        <v>2620120012</v>
      </c>
      <c r="B375" s="76"/>
      <c r="C375" s="84" t="str">
        <f>'прил.5'!G314</f>
        <v>Вовлечение несовершеннолетних, находящихся в группе риска, в патриотическую и волонтерскую деятельность</v>
      </c>
      <c r="D375" s="27">
        <f t="shared" si="22"/>
        <v>20</v>
      </c>
      <c r="E375" s="27">
        <f t="shared" si="22"/>
        <v>20</v>
      </c>
      <c r="F375" s="27">
        <f t="shared" si="22"/>
        <v>20</v>
      </c>
      <c r="G375" s="188"/>
      <c r="H375" s="188"/>
      <c r="I375" s="188"/>
      <c r="J375" s="188"/>
      <c r="K375" s="188"/>
    </row>
    <row r="376" spans="1:11" ht="24.75" customHeight="1">
      <c r="A376" s="69">
        <f>'прил.5'!E315</f>
        <v>2620120012</v>
      </c>
      <c r="B376" s="77" t="s">
        <v>16</v>
      </c>
      <c r="C376" s="19" t="s">
        <v>5</v>
      </c>
      <c r="D376" s="27">
        <f>'прил.5'!H315</f>
        <v>20</v>
      </c>
      <c r="E376" s="27">
        <f>'прил.5'!I315</f>
        <v>20</v>
      </c>
      <c r="F376" s="27">
        <f>'прил.5'!J315</f>
        <v>20</v>
      </c>
      <c r="G376" s="188"/>
      <c r="H376" s="188"/>
      <c r="I376" s="188"/>
      <c r="J376" s="188"/>
      <c r="K376" s="188"/>
    </row>
    <row r="377" spans="1:11" ht="24.75" customHeight="1">
      <c r="A377" s="167">
        <f>'прил.5'!E439</f>
        <v>2630000000</v>
      </c>
      <c r="B377" s="168"/>
      <c r="C377" s="169" t="str">
        <f>'прил.5'!G439</f>
        <v>Подпрограмма "Обеспечение трудовой занятости несовершеннолетних, оказавшихся в социально опасном положении"</v>
      </c>
      <c r="D377" s="26">
        <f aca="true" t="shared" si="23" ref="D377:F378">D378</f>
        <v>30</v>
      </c>
      <c r="E377" s="26">
        <f t="shared" si="23"/>
        <v>30</v>
      </c>
      <c r="F377" s="26">
        <f t="shared" si="23"/>
        <v>30</v>
      </c>
      <c r="G377" s="188"/>
      <c r="H377" s="188"/>
      <c r="I377" s="188"/>
      <c r="J377" s="188"/>
      <c r="K377" s="188"/>
    </row>
    <row r="378" spans="1:11" ht="24.75" customHeight="1">
      <c r="A378" s="69">
        <f>'прил.5'!E440</f>
        <v>2630120013</v>
      </c>
      <c r="B378" s="76"/>
      <c r="C378" s="84" t="str">
        <f>'прил.5'!G440</f>
        <v>Временное трудоустройство несовершеннолетних, состоящих на различных видах учёта, находящихся в группе риска, в свободное от учёбы время</v>
      </c>
      <c r="D378" s="27">
        <f t="shared" si="23"/>
        <v>30</v>
      </c>
      <c r="E378" s="27">
        <f t="shared" si="23"/>
        <v>30</v>
      </c>
      <c r="F378" s="27">
        <f t="shared" si="23"/>
        <v>30</v>
      </c>
      <c r="G378" s="188"/>
      <c r="H378" s="188"/>
      <c r="I378" s="188"/>
      <c r="J378" s="188"/>
      <c r="K378" s="188"/>
    </row>
    <row r="379" spans="1:11" ht="24.75" customHeight="1">
      <c r="A379" s="69">
        <f>'прил.5'!E441</f>
        <v>2630120013</v>
      </c>
      <c r="B379" s="77" t="s">
        <v>16</v>
      </c>
      <c r="C379" s="19" t="s">
        <v>5</v>
      </c>
      <c r="D379" s="27">
        <f>'прил.5'!H441</f>
        <v>30</v>
      </c>
      <c r="E379" s="27">
        <f>'прил.5'!I441</f>
        <v>30</v>
      </c>
      <c r="F379" s="27">
        <f>'прил.5'!J441</f>
        <v>30</v>
      </c>
      <c r="G379" s="188"/>
      <c r="H379" s="188"/>
      <c r="I379" s="188"/>
      <c r="J379" s="188"/>
      <c r="K379" s="188"/>
    </row>
    <row r="380" spans="1:11" ht="24.75" customHeight="1">
      <c r="A380" s="167">
        <f>'прил.5'!E442</f>
        <v>2640000000</v>
      </c>
      <c r="B380" s="168"/>
      <c r="C380" s="169" t="str">
        <f>'прил.5'!G442</f>
        <v>Подпрограмма "Организация работы с несовершеннолетними по профилактике рецидивной преступности"</v>
      </c>
      <c r="D380" s="26">
        <f aca="true" t="shared" si="24" ref="D380:F381">D381</f>
        <v>20</v>
      </c>
      <c r="E380" s="26">
        <f t="shared" si="24"/>
        <v>20</v>
      </c>
      <c r="F380" s="26">
        <f t="shared" si="24"/>
        <v>20</v>
      </c>
      <c r="G380" s="188"/>
      <c r="H380" s="188"/>
      <c r="I380" s="188"/>
      <c r="J380" s="188"/>
      <c r="K380" s="188"/>
    </row>
    <row r="381" spans="1:11" ht="24.75" customHeight="1">
      <c r="A381" s="69">
        <f>'прил.5'!E443</f>
        <v>2640120014</v>
      </c>
      <c r="B381" s="76"/>
      <c r="C381" s="84" t="str">
        <f>'прил.5'!G443</f>
        <v>Организация посещений несовершеннолетними, находящими в группе риска, изоляторов временного содержания лиц, совершивших преступления</v>
      </c>
      <c r="D381" s="27">
        <f t="shared" si="24"/>
        <v>20</v>
      </c>
      <c r="E381" s="27">
        <f t="shared" si="24"/>
        <v>20</v>
      </c>
      <c r="F381" s="27">
        <f t="shared" si="24"/>
        <v>20</v>
      </c>
      <c r="G381" s="188"/>
      <c r="H381" s="188"/>
      <c r="I381" s="188"/>
      <c r="J381" s="188"/>
      <c r="K381" s="188"/>
    </row>
    <row r="382" spans="1:11" ht="24.75" customHeight="1">
      <c r="A382" s="69">
        <f>'прил.5'!E444</f>
        <v>2640120014</v>
      </c>
      <c r="B382" s="77" t="s">
        <v>16</v>
      </c>
      <c r="C382" s="19" t="s">
        <v>5</v>
      </c>
      <c r="D382" s="27">
        <f>'прил.5'!H444</f>
        <v>20</v>
      </c>
      <c r="E382" s="27">
        <f>'прил.5'!I444</f>
        <v>20</v>
      </c>
      <c r="F382" s="27">
        <f>'прил.5'!J444</f>
        <v>20</v>
      </c>
      <c r="G382" s="188"/>
      <c r="H382" s="188"/>
      <c r="I382" s="188"/>
      <c r="J382" s="188"/>
      <c r="K382" s="188"/>
    </row>
    <row r="383" spans="1:11" ht="24.75" customHeight="1">
      <c r="A383" s="192" t="str">
        <f>'прил.5'!E135</f>
        <v>2650000000</v>
      </c>
      <c r="B383" s="179"/>
      <c r="C383" s="169" t="str">
        <f>'прил.5'!G135</f>
        <v>Подпрограмма "Организация пропаганды здорового образа жизни и социально полезного поведения несовершеннолетних"</v>
      </c>
      <c r="D383" s="26">
        <f aca="true" t="shared" si="25" ref="D383:F384">D384</f>
        <v>5</v>
      </c>
      <c r="E383" s="26">
        <f t="shared" si="25"/>
        <v>0</v>
      </c>
      <c r="F383" s="26">
        <f t="shared" si="25"/>
        <v>0</v>
      </c>
      <c r="G383" s="188"/>
      <c r="H383" s="188"/>
      <c r="I383" s="188"/>
      <c r="J383" s="188"/>
      <c r="K383" s="188"/>
    </row>
    <row r="384" spans="1:11" ht="24.75" customHeight="1">
      <c r="A384" s="187" t="str">
        <f>'прил.5'!E136</f>
        <v>2650120016</v>
      </c>
      <c r="B384" s="77"/>
      <c r="C384" s="84" t="str">
        <f>'прил.5'!G136</f>
        <v>Изготовление информационных материалов (медиа контента) по популяризации здорового образа жизни</v>
      </c>
      <c r="D384" s="27">
        <f t="shared" si="25"/>
        <v>5</v>
      </c>
      <c r="E384" s="27">
        <f t="shared" si="25"/>
        <v>0</v>
      </c>
      <c r="F384" s="27">
        <f t="shared" si="25"/>
        <v>0</v>
      </c>
      <c r="G384" s="188"/>
      <c r="H384" s="188"/>
      <c r="I384" s="188"/>
      <c r="J384" s="188"/>
      <c r="K384" s="188"/>
    </row>
    <row r="385" spans="1:11" ht="24.75" customHeight="1">
      <c r="A385" s="187" t="str">
        <f>'прил.5'!E137</f>
        <v>2650120016</v>
      </c>
      <c r="B385" s="76" t="s">
        <v>12</v>
      </c>
      <c r="C385" s="84" t="str">
        <f>'прил.5'!G137</f>
        <v>Закупка товаров, работ и услуг для государственных (муниципальных) нужд</v>
      </c>
      <c r="D385" s="27">
        <f>'прил.5'!H137</f>
        <v>5</v>
      </c>
      <c r="E385" s="27">
        <f>'прил.5'!I137</f>
        <v>0</v>
      </c>
      <c r="F385" s="27">
        <f>'прил.5'!J137</f>
        <v>0</v>
      </c>
      <c r="G385" s="188"/>
      <c r="H385" s="188"/>
      <c r="I385" s="188"/>
      <c r="J385" s="188"/>
      <c r="K385" s="188"/>
    </row>
    <row r="386" spans="1:11" ht="52.5" customHeight="1">
      <c r="A386" s="167">
        <f>'прил.5'!E138</f>
        <v>2670000000</v>
      </c>
      <c r="B386" s="168"/>
      <c r="C386" s="169" t="str">
        <f>'прил.5'!G138</f>
        <v>Подпрограмма "Организационно-методическое и информационное обеспечение деятельности учреждений системы профилактики беспризорности, безнадзорности и правонарушений несовершеннолетних"</v>
      </c>
      <c r="D386" s="26">
        <f aca="true" t="shared" si="26" ref="D386:F387">D387</f>
        <v>30</v>
      </c>
      <c r="E386" s="26">
        <f t="shared" si="26"/>
        <v>30</v>
      </c>
      <c r="F386" s="26">
        <f t="shared" si="26"/>
        <v>30</v>
      </c>
      <c r="G386" s="188"/>
      <c r="H386" s="188"/>
      <c r="I386" s="188"/>
      <c r="J386" s="188"/>
      <c r="K386" s="188"/>
    </row>
    <row r="387" spans="1:11" ht="24.75" customHeight="1">
      <c r="A387" s="69">
        <f>'прил.5'!E139</f>
        <v>2670120015</v>
      </c>
      <c r="B387" s="76"/>
      <c r="C387" s="84" t="str">
        <f>'прил.5'!G139</f>
        <v>Повышение квалификации субъектов системы профилактики безнадзорности и правонарушений несовершеннолетних</v>
      </c>
      <c r="D387" s="27">
        <f t="shared" si="26"/>
        <v>30</v>
      </c>
      <c r="E387" s="27">
        <f t="shared" si="26"/>
        <v>30</v>
      </c>
      <c r="F387" s="27">
        <f t="shared" si="26"/>
        <v>30</v>
      </c>
      <c r="G387" s="188"/>
      <c r="H387" s="188"/>
      <c r="I387" s="188"/>
      <c r="J387" s="188"/>
      <c r="K387" s="188"/>
    </row>
    <row r="388" spans="1:11" ht="24.75" customHeight="1">
      <c r="A388" s="69">
        <f>'прил.5'!E140</f>
        <v>2670120015</v>
      </c>
      <c r="B388" s="76" t="s">
        <v>12</v>
      </c>
      <c r="C388" s="84" t="str">
        <f>'прил.5'!G140</f>
        <v>Закупка товаров, работ и услуг для государственных (муниципальных) нужд</v>
      </c>
      <c r="D388" s="27">
        <f>'прил.5'!H140</f>
        <v>30</v>
      </c>
      <c r="E388" s="27">
        <f>'прил.5'!I140</f>
        <v>30</v>
      </c>
      <c r="F388" s="27">
        <f>'прил.5'!J140</f>
        <v>30</v>
      </c>
      <c r="G388" s="188"/>
      <c r="H388" s="188"/>
      <c r="I388" s="188"/>
      <c r="J388" s="188"/>
      <c r="K388" s="188"/>
    </row>
    <row r="389" spans="1:6" ht="12.75">
      <c r="A389" s="69">
        <v>9900000000</v>
      </c>
      <c r="B389" s="69"/>
      <c r="C389" s="53" t="s">
        <v>6</v>
      </c>
      <c r="D389" s="25">
        <f>D390+D393+D400+D416</f>
        <v>10514.587</v>
      </c>
      <c r="E389" s="25">
        <f>E390+E393+E400+E416</f>
        <v>12126.678</v>
      </c>
      <c r="F389" s="25">
        <f>F390+F393+F400+F416</f>
        <v>15135.178</v>
      </c>
    </row>
    <row r="390" spans="1:6" ht="25.5">
      <c r="A390" s="64" t="str">
        <f>'прил.5'!E530</f>
        <v>9920000000</v>
      </c>
      <c r="B390" s="69"/>
      <c r="C390" s="54" t="s">
        <v>355</v>
      </c>
      <c r="D390" s="26">
        <f>D391</f>
        <v>3500</v>
      </c>
      <c r="E390" s="26">
        <f aca="true" t="shared" si="27" ref="D390:F391">E391</f>
        <v>4000</v>
      </c>
      <c r="F390" s="26">
        <f t="shared" si="27"/>
        <v>4500</v>
      </c>
    </row>
    <row r="391" spans="1:6" ht="17.25" customHeight="1">
      <c r="A391" s="64" t="str">
        <f>'прил.5'!E531</f>
        <v>992002000А</v>
      </c>
      <c r="B391" s="69"/>
      <c r="C391" s="57" t="str">
        <f>'прил.5'!G531</f>
        <v>Резервные фонды администрации Спировского муниципального округа</v>
      </c>
      <c r="D391" s="27">
        <f t="shared" si="27"/>
        <v>3500</v>
      </c>
      <c r="E391" s="27">
        <f t="shared" si="27"/>
        <v>4000</v>
      </c>
      <c r="F391" s="27">
        <f t="shared" si="27"/>
        <v>4500</v>
      </c>
    </row>
    <row r="392" spans="1:6" ht="12.75">
      <c r="A392" s="64" t="str">
        <f>'прил.5'!E532</f>
        <v>992002000А</v>
      </c>
      <c r="B392" s="77" t="s">
        <v>498</v>
      </c>
      <c r="C392" s="19" t="s">
        <v>503</v>
      </c>
      <c r="D392" s="27">
        <f>'прил.5'!H532</f>
        <v>3500</v>
      </c>
      <c r="E392" s="27">
        <f>'прил.5'!I532</f>
        <v>4000</v>
      </c>
      <c r="F392" s="27">
        <f>'прил.5'!J532</f>
        <v>4500</v>
      </c>
    </row>
    <row r="393" spans="1:6" ht="12.75">
      <c r="A393" s="64" t="str">
        <f>'прил.5'!E517</f>
        <v>9930000000</v>
      </c>
      <c r="B393" s="69"/>
      <c r="C393" s="62" t="s">
        <v>330</v>
      </c>
      <c r="D393" s="26">
        <f>D394+D396+D398</f>
        <v>2428.074</v>
      </c>
      <c r="E393" s="26">
        <f>E394+E396+E398</f>
        <v>2428.074</v>
      </c>
      <c r="F393" s="26">
        <f>F394+F396+F398</f>
        <v>2428.074</v>
      </c>
    </row>
    <row r="394" spans="1:6" ht="12.75">
      <c r="A394" s="64" t="str">
        <f>'прил.5'!E253</f>
        <v>993002001Э</v>
      </c>
      <c r="B394" s="69"/>
      <c r="C394" s="72" t="str">
        <f>'прил.5'!G253</f>
        <v>Доплаты к пенсиям муниципальных служащих</v>
      </c>
      <c r="D394" s="27">
        <f>D395</f>
        <v>492.374</v>
      </c>
      <c r="E394" s="27">
        <f>E395</f>
        <v>492.374</v>
      </c>
      <c r="F394" s="27">
        <f>F395</f>
        <v>492.374</v>
      </c>
    </row>
    <row r="395" spans="1:6" ht="12.75">
      <c r="A395" s="64" t="str">
        <f>'прил.5'!E254</f>
        <v>993002001Э</v>
      </c>
      <c r="B395" s="77" t="s">
        <v>14</v>
      </c>
      <c r="C395" s="19" t="s">
        <v>15</v>
      </c>
      <c r="D395" s="27">
        <f>'прил.5'!H254</f>
        <v>492.374</v>
      </c>
      <c r="E395" s="27">
        <f>'прил.5'!I254</f>
        <v>492.374</v>
      </c>
      <c r="F395" s="27">
        <f>'прил.5'!J254</f>
        <v>492.374</v>
      </c>
    </row>
    <row r="396" spans="1:6" ht="12.75">
      <c r="A396" s="64" t="str">
        <f>'прил.5'!E264</f>
        <v>993002003Э</v>
      </c>
      <c r="B396" s="69"/>
      <c r="C396" s="66" t="str">
        <f>'прил.5'!G264</f>
        <v>Выплаты почетным гражданам Спировского муниципального округа</v>
      </c>
      <c r="D396" s="27">
        <f>D397</f>
        <v>30</v>
      </c>
      <c r="E396" s="27">
        <f>E397</f>
        <v>30</v>
      </c>
      <c r="F396" s="27">
        <f>F397</f>
        <v>30</v>
      </c>
    </row>
    <row r="397" spans="1:6" ht="12.75">
      <c r="A397" s="64" t="str">
        <f>'прил.5'!E265</f>
        <v>993002003Э</v>
      </c>
      <c r="B397" s="77" t="s">
        <v>14</v>
      </c>
      <c r="C397" s="19" t="s">
        <v>15</v>
      </c>
      <c r="D397" s="27">
        <f>'прил.5'!H265</f>
        <v>30</v>
      </c>
      <c r="E397" s="27">
        <f>'прил.5'!I265</f>
        <v>30</v>
      </c>
      <c r="F397" s="27">
        <f>'прил.5'!J265</f>
        <v>30</v>
      </c>
    </row>
    <row r="398" spans="1:6" ht="89.25">
      <c r="A398" s="64" t="str">
        <f>'прил.5'!E518</f>
        <v>9930010500</v>
      </c>
      <c r="B398" s="69"/>
      <c r="C398" s="66" t="str">
        <f>'прил.5'!G518</f>
        <v>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организаций), реализующих образовательную программу дошкольного образования за счёт средств областного бюджета</v>
      </c>
      <c r="D398" s="27">
        <f>D399</f>
        <v>1905.7</v>
      </c>
      <c r="E398" s="27">
        <f>E399</f>
        <v>1905.7</v>
      </c>
      <c r="F398" s="27">
        <f>F399</f>
        <v>1905.7</v>
      </c>
    </row>
    <row r="399" spans="1:6" ht="25.5">
      <c r="A399" s="64" t="str">
        <f>'прил.5'!E519</f>
        <v>9930010500</v>
      </c>
      <c r="B399" s="77" t="s">
        <v>16</v>
      </c>
      <c r="C399" s="19" t="s">
        <v>5</v>
      </c>
      <c r="D399" s="27">
        <f>'прил.5'!H519</f>
        <v>1905.7</v>
      </c>
      <c r="E399" s="27">
        <f>'прил.5'!I519</f>
        <v>1905.7</v>
      </c>
      <c r="F399" s="27">
        <f>'прил.5'!J519</f>
        <v>1905.7</v>
      </c>
    </row>
    <row r="400" spans="1:11" ht="15.75" customHeight="1">
      <c r="A400" s="64" t="str">
        <f>'прил.5'!E266</f>
        <v>9940000000</v>
      </c>
      <c r="B400" s="69"/>
      <c r="C400" s="62" t="s">
        <v>423</v>
      </c>
      <c r="D400" s="26">
        <f>D401+D403+D410+D407+D405+D414+D412</f>
        <v>3736.3999999999996</v>
      </c>
      <c r="E400" s="26">
        <f>E401+E403+E410+E407+E405+E414+E412</f>
        <v>4869</v>
      </c>
      <c r="F400" s="26">
        <f>F401+F403+F410+F407+F405+F414+F412</f>
        <v>7377.499999999999</v>
      </c>
      <c r="G400" s="26" t="e">
        <f>G401+G403+G410+#REF!+G407+G405</f>
        <v>#REF!</v>
      </c>
      <c r="H400" s="26" t="e">
        <f>H401+H403+H410+#REF!+H407+H405</f>
        <v>#REF!</v>
      </c>
      <c r="I400" s="26" t="e">
        <f>I401+I403+I410+#REF!+I407+I405</f>
        <v>#REF!</v>
      </c>
      <c r="J400" s="26" t="e">
        <f>J401+J403+J410+#REF!+J407+J405</f>
        <v>#REF!</v>
      </c>
      <c r="K400" s="26" t="e">
        <f>K401+K403+K410+#REF!+K407+K405</f>
        <v>#REF!</v>
      </c>
    </row>
    <row r="401" spans="1:6" ht="24.75" customHeight="1">
      <c r="A401" s="64" t="str">
        <f>'прил.5'!E267</f>
        <v>994002003Ж</v>
      </c>
      <c r="B401" s="78"/>
      <c r="C401" s="72" t="str">
        <f>'прил.5'!G267</f>
        <v>Обеспечение деятельности общественных организаций муниципального округа</v>
      </c>
      <c r="D401" s="27">
        <f>D402</f>
        <v>110</v>
      </c>
      <c r="E401" s="27">
        <f>E402</f>
        <v>110</v>
      </c>
      <c r="F401" s="27">
        <f>F402</f>
        <v>110</v>
      </c>
    </row>
    <row r="402" spans="1:6" ht="25.5">
      <c r="A402" s="64" t="str">
        <f>'прил.5'!E268</f>
        <v>994002003Ж</v>
      </c>
      <c r="B402" s="77" t="s">
        <v>16</v>
      </c>
      <c r="C402" s="83" t="s">
        <v>176</v>
      </c>
      <c r="D402" s="27">
        <f>'прил.5'!H268</f>
        <v>110</v>
      </c>
      <c r="E402" s="27">
        <f>'прил.5'!I268</f>
        <v>110</v>
      </c>
      <c r="F402" s="27">
        <f>'прил.5'!J268</f>
        <v>110</v>
      </c>
    </row>
    <row r="403" spans="1:6" ht="81" customHeight="1">
      <c r="A403" s="64" t="str">
        <f>'прил.5'!E513</f>
        <v>9940010560</v>
      </c>
      <c r="B403" s="69"/>
      <c r="C403" s="66" t="str">
        <f>'прил.5'!G513</f>
        <v>Осуществление государственных полномочий Тверской области по предоставлению  компенсации расходов по оплате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за счёт средств областного бюджета</v>
      </c>
      <c r="D403" s="27">
        <f>D404</f>
        <v>3024</v>
      </c>
      <c r="E403" s="27">
        <f>E404</f>
        <v>3024</v>
      </c>
      <c r="F403" s="27">
        <f>F404</f>
        <v>3024</v>
      </c>
    </row>
    <row r="404" spans="1:6" ht="12.75">
      <c r="A404" s="64" t="str">
        <f>'прил.5'!E514</f>
        <v>9940010560</v>
      </c>
      <c r="B404" s="75">
        <v>300</v>
      </c>
      <c r="C404" s="19" t="s">
        <v>15</v>
      </c>
      <c r="D404" s="27">
        <f>'прил.5'!H420+'прил.5'!H514</f>
        <v>3024</v>
      </c>
      <c r="E404" s="27">
        <f>'прил.5'!I420+'прил.5'!I514</f>
        <v>3024</v>
      </c>
      <c r="F404" s="27">
        <f>'прил.5'!J420+'прил.5'!J514</f>
        <v>3024</v>
      </c>
    </row>
    <row r="405" spans="1:6" ht="63.75">
      <c r="A405" s="64" t="str">
        <f>'прил.5'!E271</f>
        <v>9940010820</v>
      </c>
      <c r="B405" s="75"/>
      <c r="C405" s="84" t="str">
        <f>'прил.5'!G271</f>
        <v>Обеспечение благоустроенными жилыми помещениями специализированного жилищного фонда детей-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</v>
      </c>
      <c r="D405" s="27">
        <f>D406</f>
        <v>0</v>
      </c>
      <c r="E405" s="27">
        <f>E406</f>
        <v>0</v>
      </c>
      <c r="F405" s="27">
        <f>F406</f>
        <v>1143.7</v>
      </c>
    </row>
    <row r="406" spans="1:6" ht="29.25" customHeight="1">
      <c r="A406" s="64" t="str">
        <f>'прил.5'!E272</f>
        <v>9940010820</v>
      </c>
      <c r="B406" s="75">
        <v>400</v>
      </c>
      <c r="C406" s="84" t="str">
        <f>'прил.5'!G272</f>
        <v>Капитальные вложения в объекты государственной (муниципальной) собственности</v>
      </c>
      <c r="D406" s="27">
        <f>'прил.5'!H272</f>
        <v>0</v>
      </c>
      <c r="E406" s="27">
        <f>'прил.5'!I272</f>
        <v>0</v>
      </c>
      <c r="F406" s="27">
        <f>'прил.5'!J272</f>
        <v>1143.7</v>
      </c>
    </row>
    <row r="407" spans="1:6" ht="28.5" customHeight="1">
      <c r="A407" s="69">
        <f>'прил.5'!E83</f>
        <v>9940051180</v>
      </c>
      <c r="B407" s="75"/>
      <c r="C407" s="84" t="str">
        <f>'прил.5'!G83</f>
        <v>Осуществление первичного воинского учёта органами местного самоуправления муниципального округа </v>
      </c>
      <c r="D407" s="27">
        <f>D408+D409</f>
        <v>601.2</v>
      </c>
      <c r="E407" s="27">
        <f>E408+E409</f>
        <v>627.1</v>
      </c>
      <c r="F407" s="27">
        <f>F408+F409</f>
        <v>648.3</v>
      </c>
    </row>
    <row r="408" spans="1:6" ht="51">
      <c r="A408" s="69">
        <f>'прил.5'!E84</f>
        <v>9940051180</v>
      </c>
      <c r="B408" s="183" t="str">
        <f>'прил.5'!F84</f>
        <v>100</v>
      </c>
      <c r="C408" s="84" t="str">
        <f>'прил.5'!G84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D408" s="27">
        <f>'прил.5'!H84</f>
        <v>546.24</v>
      </c>
      <c r="E408" s="27">
        <f>'прил.5'!I84</f>
        <v>565.448</v>
      </c>
      <c r="F408" s="27">
        <f>'прил.5'!J84</f>
        <v>584.108</v>
      </c>
    </row>
    <row r="409" spans="1:6" ht="25.5">
      <c r="A409" s="69">
        <f>'прил.5'!E85</f>
        <v>9940051180</v>
      </c>
      <c r="B409" s="183" t="str">
        <f>'прил.5'!F85</f>
        <v>200</v>
      </c>
      <c r="C409" s="84" t="str">
        <f>'прил.5'!G85</f>
        <v>Закупка товаров, работ и услуг для государственных (муниципальных) нужд</v>
      </c>
      <c r="D409" s="27">
        <f>'прил.5'!H85</f>
        <v>54.96</v>
      </c>
      <c r="E409" s="27">
        <f>'прил.5'!I85</f>
        <v>61.652</v>
      </c>
      <c r="F409" s="27">
        <f>'прил.5'!J85</f>
        <v>64.192</v>
      </c>
    </row>
    <row r="410" spans="1:6" ht="56.25" customHeight="1">
      <c r="A410" s="69">
        <f>'прил.5'!E52</f>
        <v>9940051200</v>
      </c>
      <c r="B410" s="69"/>
      <c r="C410" s="55" t="str">
        <f>'прил.5'!G52</f>
        <v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за счёт федерального бюджета</v>
      </c>
      <c r="D410" s="27">
        <f>D411</f>
        <v>1.2</v>
      </c>
      <c r="E410" s="27">
        <f>E411</f>
        <v>1.3</v>
      </c>
      <c r="F410" s="27">
        <f>F411</f>
        <v>1.2</v>
      </c>
    </row>
    <row r="411" spans="1:6" ht="25.5">
      <c r="A411" s="69">
        <f>'прил.5'!E53</f>
        <v>9940051200</v>
      </c>
      <c r="B411" s="76" t="s">
        <v>12</v>
      </c>
      <c r="C411" s="19" t="s">
        <v>13</v>
      </c>
      <c r="D411" s="27">
        <f>'прил.5'!H52</f>
        <v>1.2</v>
      </c>
      <c r="E411" s="27">
        <f>'прил.5'!I52</f>
        <v>1.3</v>
      </c>
      <c r="F411" s="27">
        <f>'прил.5'!J52</f>
        <v>1.2</v>
      </c>
    </row>
    <row r="412" spans="1:6" ht="65.25" customHeight="1">
      <c r="A412" s="187" t="str">
        <f>'прил.5'!E273</f>
        <v>99400R0820</v>
      </c>
      <c r="B412" s="76"/>
      <c r="C412" s="84" t="str">
        <f>'прил.5'!G273</f>
        <v>Обеспечение благоустроенными жилыми помещениями специализированного жилищного фонда детей- сирот, детей, оставшихся без попечения родителей, лиц из их числа по договорам найма специализированных жилых помещений за счёт средств федерального бюджета</v>
      </c>
      <c r="D412" s="27">
        <f>D413</f>
        <v>0</v>
      </c>
      <c r="E412" s="27">
        <f>E413</f>
        <v>0</v>
      </c>
      <c r="F412" s="27">
        <f>F413</f>
        <v>1143.7</v>
      </c>
    </row>
    <row r="413" spans="1:6" ht="39" customHeight="1">
      <c r="A413" s="187" t="str">
        <f>'прил.5'!E274</f>
        <v>99400R0820</v>
      </c>
      <c r="B413" s="75">
        <v>400</v>
      </c>
      <c r="C413" s="84" t="str">
        <f>'прил.5'!G274</f>
        <v>Капитальные вложения в объекты государственной (муниципальной) собственности</v>
      </c>
      <c r="D413" s="27">
        <f>'прил.5'!H274</f>
        <v>0</v>
      </c>
      <c r="E413" s="27">
        <f>'прил.5'!I274</f>
        <v>0</v>
      </c>
      <c r="F413" s="27">
        <f>'прил.5'!J274</f>
        <v>1143.7</v>
      </c>
    </row>
    <row r="414" spans="1:6" ht="28.5" customHeight="1">
      <c r="A414" s="69" t="str">
        <f>'прил.5'!E171</f>
        <v>99400R5990</v>
      </c>
      <c r="B414" s="76"/>
      <c r="C414" s="84" t="str">
        <f>'прил.5'!G171</f>
        <v>Подготовка проектов межевания земельных участков и на проведение кадастровых работ</v>
      </c>
      <c r="D414" s="27">
        <f>D415</f>
        <v>0</v>
      </c>
      <c r="E414" s="27">
        <f>E415</f>
        <v>1106.6</v>
      </c>
      <c r="F414" s="27">
        <f>F415</f>
        <v>1306.6</v>
      </c>
    </row>
    <row r="415" spans="1:6" ht="25.5">
      <c r="A415" s="69" t="str">
        <f>'прил.5'!E172</f>
        <v>99400R5990</v>
      </c>
      <c r="B415" s="76" t="s">
        <v>12</v>
      </c>
      <c r="C415" s="19" t="s">
        <v>13</v>
      </c>
      <c r="D415" s="27">
        <f>'прил.5'!H172</f>
        <v>0</v>
      </c>
      <c r="E415" s="27">
        <f>'прил.5'!I172</f>
        <v>1106.6</v>
      </c>
      <c r="F415" s="27">
        <f>'прил.5'!J172</f>
        <v>1306.6</v>
      </c>
    </row>
    <row r="416" spans="1:6" ht="40.5" customHeight="1">
      <c r="A416" s="64" t="str">
        <f>'прил.5'!E299</f>
        <v>9990000000</v>
      </c>
      <c r="B416" s="69"/>
      <c r="C416" s="54" t="str">
        <f>'прил.5'!G299</f>
        <v>Расходы на обеспечение деятельности и иные расходы представительных органов местного самоуправления,  не включенные в муниципальные программы</v>
      </c>
      <c r="D416" s="26">
        <f>D417</f>
        <v>850.113</v>
      </c>
      <c r="E416" s="26">
        <f>E417</f>
        <v>829.604</v>
      </c>
      <c r="F416" s="26">
        <f>F417</f>
        <v>829.604</v>
      </c>
    </row>
    <row r="417" spans="1:11" ht="38.25">
      <c r="A417" s="64" t="str">
        <f>'прил.5'!E300</f>
        <v>999002007Ц</v>
      </c>
      <c r="B417" s="69"/>
      <c r="C417" s="57" t="str">
        <f>'прил.5'!G300</f>
        <v>Расходы на содержание  аппарата органа местного самоуправления Спировского муниципального округа, не включенные в муниципальные программы Спировского муниципального округа</v>
      </c>
      <c r="D417" s="27">
        <f>D418</f>
        <v>850.113</v>
      </c>
      <c r="E417" s="27">
        <f aca="true" t="shared" si="28" ref="E417:K417">E418</f>
        <v>829.604</v>
      </c>
      <c r="F417" s="27">
        <f t="shared" si="28"/>
        <v>829.604</v>
      </c>
      <c r="G417" s="27">
        <f t="shared" si="28"/>
        <v>0</v>
      </c>
      <c r="H417" s="27">
        <f t="shared" si="28"/>
        <v>0</v>
      </c>
      <c r="I417" s="27">
        <f t="shared" si="28"/>
        <v>0</v>
      </c>
      <c r="J417" s="27">
        <f t="shared" si="28"/>
        <v>0</v>
      </c>
      <c r="K417" s="27">
        <f t="shared" si="28"/>
        <v>0</v>
      </c>
    </row>
    <row r="418" spans="1:6" ht="51">
      <c r="A418" s="64" t="str">
        <f>'прил.5'!E301</f>
        <v>999002007Ц</v>
      </c>
      <c r="B418" s="76" t="s">
        <v>9</v>
      </c>
      <c r="C418" s="19" t="s">
        <v>11</v>
      </c>
      <c r="D418" s="27">
        <f>'прил.5'!H301</f>
        <v>850.113</v>
      </c>
      <c r="E418" s="27">
        <f>'прил.5'!I300</f>
        <v>829.604</v>
      </c>
      <c r="F418" s="27">
        <f>'прил.5'!J300</f>
        <v>829.604</v>
      </c>
    </row>
    <row r="419" spans="1:6" ht="12.75">
      <c r="A419" s="65"/>
      <c r="B419" s="64"/>
      <c r="C419" s="63" t="s">
        <v>447</v>
      </c>
      <c r="D419" s="25">
        <f>D389+D29</f>
        <v>400188.54399999994</v>
      </c>
      <c r="E419" s="25">
        <f>E389+E29</f>
        <v>384503.814</v>
      </c>
      <c r="F419" s="25">
        <f>F389+F29</f>
        <v>380748.0079999999</v>
      </c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</sheetData>
  <sheetProtection/>
  <mergeCells count="21">
    <mergeCell ref="C25:C27"/>
    <mergeCell ref="C13:F13"/>
    <mergeCell ref="E26:E27"/>
    <mergeCell ref="C14:F14"/>
    <mergeCell ref="A25:A27"/>
    <mergeCell ref="A24:K24"/>
    <mergeCell ref="C21:F21"/>
    <mergeCell ref="C19:F19"/>
    <mergeCell ref="C20:F20"/>
    <mergeCell ref="B25:B27"/>
    <mergeCell ref="D26:D27"/>
    <mergeCell ref="C12:F12"/>
    <mergeCell ref="D25:F25"/>
    <mergeCell ref="F26:F27"/>
    <mergeCell ref="C4:D4"/>
    <mergeCell ref="C6:D6"/>
    <mergeCell ref="C17:F17"/>
    <mergeCell ref="C18:F18"/>
    <mergeCell ref="C9:F9"/>
    <mergeCell ref="C10:F10"/>
    <mergeCell ref="C11:F11"/>
  </mergeCells>
  <printOptions/>
  <pageMargins left="0.7874015748031497" right="0.7874015748031497" top="0.62" bottom="0.55" header="0.5118110236220472" footer="0.5118110236220472"/>
  <pageSetup fitToHeight="26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Uzer</cp:lastModifiedBy>
  <cp:lastPrinted>2023-03-03T08:01:33Z</cp:lastPrinted>
  <dcterms:created xsi:type="dcterms:W3CDTF">2008-08-29T22:42:05Z</dcterms:created>
  <dcterms:modified xsi:type="dcterms:W3CDTF">2023-03-03T08:02:45Z</dcterms:modified>
  <cp:category/>
  <cp:version/>
  <cp:contentType/>
  <cp:contentStatus/>
</cp:coreProperties>
</file>